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Ochrana před bleskem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stavební část'!$C$99:$K$413</definedName>
    <definedName name="_xlnm.Print_Area" localSheetId="1">'01 - stavební část'!$C$4:$J$39,'01 - stavební část'!$C$45:$J$81,'01 - stavební část'!$C$87:$K$413</definedName>
    <definedName name="_xlnm.Print_Titles" localSheetId="1">'01 - stavební část'!$99:$99</definedName>
    <definedName name="_xlnm._FilterDatabase" localSheetId="2" hidden="1">'02 - Ochrana před bleskem'!$C$88:$K$115</definedName>
    <definedName name="_xlnm.Print_Area" localSheetId="2">'02 - Ochrana před bleskem'!$C$4:$J$39,'02 - Ochrana před bleskem'!$C$45:$J$70,'02 - Ochrana před bleskem'!$C$76:$K$115</definedName>
    <definedName name="_xlnm.Print_Titles" localSheetId="2">'02 - Ochrana před bleskem'!$88:$88</definedName>
    <definedName name="_xlnm._FilterDatabase" localSheetId="3" hidden="1">'VON - Vedlejší a ostatní ...'!$C$79:$K$88</definedName>
    <definedName name="_xlnm.Print_Area" localSheetId="3">'VON - Vedlejší a ostatní ...'!$C$4:$J$39,'VON - Vedlejší a ostatní ...'!$C$45:$J$61,'VON - Vedlejší a ostatní ...'!$C$67:$K$88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3" r="J37"/>
  <c r="J36"/>
  <c i="1" r="AY56"/>
  <c i="3" r="J35"/>
  <c i="1" r="AX56"/>
  <c i="3" r="BI115"/>
  <c r="BH115"/>
  <c r="BG115"/>
  <c r="BF115"/>
  <c r="T115"/>
  <c r="T114"/>
  <c r="R115"/>
  <c r="R114"/>
  <c r="P115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T99"/>
  <c r="R100"/>
  <c r="R99"/>
  <c r="P100"/>
  <c r="P99"/>
  <c r="BI98"/>
  <c r="BH98"/>
  <c r="BG98"/>
  <c r="BF98"/>
  <c r="T98"/>
  <c r="T97"/>
  <c r="R98"/>
  <c r="R97"/>
  <c r="P98"/>
  <c r="P97"/>
  <c r="BI96"/>
  <c r="BH96"/>
  <c r="BG96"/>
  <c r="BF96"/>
  <c r="T96"/>
  <c r="T95"/>
  <c r="R96"/>
  <c r="R95"/>
  <c r="P96"/>
  <c r="P95"/>
  <c r="BI94"/>
  <c r="BH94"/>
  <c r="BG94"/>
  <c r="BF94"/>
  <c r="T94"/>
  <c r="T93"/>
  <c r="R94"/>
  <c r="R93"/>
  <c r="P94"/>
  <c r="P93"/>
  <c r="BI92"/>
  <c r="BH92"/>
  <c r="BG92"/>
  <c r="BF92"/>
  <c r="T92"/>
  <c r="T91"/>
  <c r="R92"/>
  <c r="R91"/>
  <c r="P92"/>
  <c r="P91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2" r="J284"/>
  <c r="J37"/>
  <c r="J36"/>
  <c i="1" r="AY55"/>
  <c i="2" r="J35"/>
  <c i="1" r="AX55"/>
  <c i="2" r="BI408"/>
  <c r="BH408"/>
  <c r="BG408"/>
  <c r="BF408"/>
  <c r="T408"/>
  <c r="T407"/>
  <c r="R408"/>
  <c r="R407"/>
  <c r="P408"/>
  <c r="P407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0"/>
  <c r="BH390"/>
  <c r="BG390"/>
  <c r="BF390"/>
  <c r="T390"/>
  <c r="R390"/>
  <c r="P390"/>
  <c r="BI387"/>
  <c r="BH387"/>
  <c r="BG387"/>
  <c r="BF387"/>
  <c r="T387"/>
  <c r="R387"/>
  <c r="P387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3"/>
  <c r="BH373"/>
  <c r="BG373"/>
  <c r="BF373"/>
  <c r="T373"/>
  <c r="R373"/>
  <c r="P373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T360"/>
  <c r="R361"/>
  <c r="R360"/>
  <c r="P361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0"/>
  <c r="BH340"/>
  <c r="BG340"/>
  <c r="BF340"/>
  <c r="T340"/>
  <c r="R340"/>
  <c r="P340"/>
  <c r="BI335"/>
  <c r="BH335"/>
  <c r="BG335"/>
  <c r="BF335"/>
  <c r="T335"/>
  <c r="R335"/>
  <c r="P335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8"/>
  <c r="BH318"/>
  <c r="BG318"/>
  <c r="BF318"/>
  <c r="T318"/>
  <c r="R318"/>
  <c r="P318"/>
  <c r="BI313"/>
  <c r="BH313"/>
  <c r="BG313"/>
  <c r="BF313"/>
  <c r="T313"/>
  <c r="R313"/>
  <c r="P313"/>
  <c r="BI311"/>
  <c r="BH311"/>
  <c r="BG311"/>
  <c r="BF311"/>
  <c r="T311"/>
  <c r="R311"/>
  <c r="P311"/>
  <c r="BI305"/>
  <c r="BH305"/>
  <c r="BG305"/>
  <c r="BF305"/>
  <c r="T305"/>
  <c r="R305"/>
  <c r="P305"/>
  <c r="BI298"/>
  <c r="BH298"/>
  <c r="BG298"/>
  <c r="BF298"/>
  <c r="T298"/>
  <c r="R298"/>
  <c r="P298"/>
  <c r="BI292"/>
  <c r="BH292"/>
  <c r="BG292"/>
  <c r="BF292"/>
  <c r="T292"/>
  <c r="R292"/>
  <c r="P292"/>
  <c r="BI286"/>
  <c r="BH286"/>
  <c r="BG286"/>
  <c r="BF286"/>
  <c r="T286"/>
  <c r="R286"/>
  <c r="P286"/>
  <c r="J70"/>
  <c r="BI279"/>
  <c r="BH279"/>
  <c r="BG279"/>
  <c r="BF279"/>
  <c r="T279"/>
  <c r="R279"/>
  <c r="P279"/>
  <c r="BI273"/>
  <c r="BH273"/>
  <c r="BG273"/>
  <c r="BF273"/>
  <c r="T273"/>
  <c r="R273"/>
  <c r="P273"/>
  <c r="BI271"/>
  <c r="BH271"/>
  <c r="BG271"/>
  <c r="BF271"/>
  <c r="T271"/>
  <c r="R271"/>
  <c r="P271"/>
  <c r="BI264"/>
  <c r="BH264"/>
  <c r="BG264"/>
  <c r="BF264"/>
  <c r="T264"/>
  <c r="R264"/>
  <c r="P264"/>
  <c r="BI257"/>
  <c r="BH257"/>
  <c r="BG257"/>
  <c r="BF257"/>
  <c r="T257"/>
  <c r="R257"/>
  <c r="P257"/>
  <c r="BI253"/>
  <c r="BH253"/>
  <c r="BG253"/>
  <c r="BF253"/>
  <c r="T253"/>
  <c r="R253"/>
  <c r="P253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2"/>
  <c r="BH232"/>
  <c r="BG232"/>
  <c r="BF232"/>
  <c r="T232"/>
  <c r="R232"/>
  <c r="P232"/>
  <c r="BI224"/>
  <c r="BH224"/>
  <c r="BG224"/>
  <c r="BF224"/>
  <c r="T224"/>
  <c r="R224"/>
  <c r="P224"/>
  <c r="BI220"/>
  <c r="BH220"/>
  <c r="BG220"/>
  <c r="BF220"/>
  <c r="T220"/>
  <c r="R220"/>
  <c r="P220"/>
  <c r="BI214"/>
  <c r="BH214"/>
  <c r="BG214"/>
  <c r="BF214"/>
  <c r="T214"/>
  <c r="R214"/>
  <c r="P214"/>
  <c r="BI210"/>
  <c r="BH210"/>
  <c r="BG210"/>
  <c r="BF210"/>
  <c r="T210"/>
  <c r="R210"/>
  <c r="P210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87"/>
  <c r="BH187"/>
  <c r="BG187"/>
  <c r="BF187"/>
  <c r="T187"/>
  <c r="R187"/>
  <c r="P187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5"/>
  <c r="BH135"/>
  <c r="BG135"/>
  <c r="BF135"/>
  <c r="T135"/>
  <c r="R135"/>
  <c r="P135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4"/>
  <c r="BH114"/>
  <c r="BG114"/>
  <c r="BF114"/>
  <c r="T114"/>
  <c r="R114"/>
  <c r="P114"/>
  <c r="BI109"/>
  <c r="BH109"/>
  <c r="BG109"/>
  <c r="BF109"/>
  <c r="T109"/>
  <c r="R109"/>
  <c r="P109"/>
  <c r="BI103"/>
  <c r="BH103"/>
  <c r="BG103"/>
  <c r="BF103"/>
  <c r="T103"/>
  <c r="R103"/>
  <c r="P103"/>
  <c r="J97"/>
  <c r="J96"/>
  <c r="F96"/>
  <c r="F94"/>
  <c r="E92"/>
  <c r="J55"/>
  <c r="J54"/>
  <c r="F54"/>
  <c r="F52"/>
  <c r="E50"/>
  <c r="J18"/>
  <c r="E18"/>
  <c r="F97"/>
  <c r="J17"/>
  <c r="J12"/>
  <c r="J94"/>
  <c r="E7"/>
  <c r="E90"/>
  <c i="1" r="L50"/>
  <c r="AM50"/>
  <c r="AM49"/>
  <c r="L49"/>
  <c r="AM47"/>
  <c r="L47"/>
  <c r="L45"/>
  <c r="L44"/>
  <c i="2" r="J390"/>
  <c r="BK197"/>
  <c r="BK103"/>
  <c r="BK323"/>
  <c r="BK202"/>
  <c r="J368"/>
  <c r="BK313"/>
  <c r="BK198"/>
  <c r="J380"/>
  <c r="J340"/>
  <c r="BK187"/>
  <c i="3" r="BK112"/>
  <c r="BK104"/>
  <c r="J104"/>
  <c i="2" r="J332"/>
  <c r="BK292"/>
  <c r="J243"/>
  <c r="BK135"/>
  <c r="BK368"/>
  <c r="BK210"/>
  <c r="BK257"/>
  <c r="J173"/>
  <c r="J126"/>
  <c r="BK345"/>
  <c r="J114"/>
  <c i="3" r="BK107"/>
  <c i="4" r="BK88"/>
  <c r="J85"/>
  <c i="2" r="J382"/>
  <c r="J305"/>
  <c r="BK232"/>
  <c r="J148"/>
  <c r="BK243"/>
  <c r="BK408"/>
  <c r="BK358"/>
  <c r="BK253"/>
  <c r="J168"/>
  <c r="J399"/>
  <c i="1" r="AS54"/>
  <c i="2" r="BK298"/>
  <c r="J367"/>
  <c r="J246"/>
  <c r="BK163"/>
  <c r="J327"/>
  <c r="BK122"/>
  <c i="3" r="BK110"/>
  <c i="4" r="J87"/>
  <c r="J83"/>
  <c i="2" r="J325"/>
  <c r="BK264"/>
  <c r="J239"/>
  <c r="BK204"/>
  <c r="BK380"/>
  <c r="J273"/>
  <c r="BK126"/>
  <c r="BK332"/>
  <c r="BK214"/>
  <c r="BK405"/>
  <c r="BK279"/>
  <c r="BK148"/>
  <c i="3" r="J105"/>
  <c r="J94"/>
  <c i="4" r="BK87"/>
  <c i="2" r="J396"/>
  <c r="J271"/>
  <c r="BK176"/>
  <c r="BK399"/>
  <c r="J286"/>
  <c r="BK155"/>
  <c r="BK356"/>
  <c r="BK195"/>
  <c r="BK404"/>
  <c r="BK286"/>
  <c i="3" r="J102"/>
  <c r="J112"/>
  <c r="J98"/>
  <c i="2" r="BK396"/>
  <c r="BK327"/>
  <c r="J257"/>
  <c r="J181"/>
  <c r="J400"/>
  <c r="BK350"/>
  <c r="J204"/>
  <c r="BK378"/>
  <c r="BK311"/>
  <c r="BK200"/>
  <c r="J405"/>
  <c r="BK305"/>
  <c r="J128"/>
  <c i="3" r="J92"/>
  <c r="J115"/>
  <c i="4" r="BK84"/>
  <c i="2" r="J122"/>
  <c r="J323"/>
  <c r="J408"/>
  <c r="BK373"/>
  <c r="BK201"/>
  <c i="3" r="BK115"/>
  <c r="J103"/>
  <c i="4" r="J84"/>
  <c i="2" r="J335"/>
  <c r="J298"/>
  <c r="J253"/>
  <c r="BK160"/>
  <c r="J143"/>
  <c r="BK390"/>
  <c r="J195"/>
  <c r="J350"/>
  <c r="BK239"/>
  <c r="J153"/>
  <c r="J404"/>
  <c r="J365"/>
  <c i="3" r="BK100"/>
  <c r="J111"/>
  <c r="BK92"/>
  <c i="4" r="J82"/>
  <c i="2" r="BK365"/>
  <c r="J311"/>
  <c r="BK224"/>
  <c r="BK153"/>
  <c r="BK382"/>
  <c r="BK271"/>
  <c r="J397"/>
  <c r="BK335"/>
  <c r="J220"/>
  <c r="BK400"/>
  <c r="J200"/>
  <c i="3" r="J113"/>
  <c r="J107"/>
  <c r="BK108"/>
  <c i="4" r="BK86"/>
  <c i="2" r="BK318"/>
  <c r="BK246"/>
  <c r="J155"/>
  <c r="J387"/>
  <c r="J345"/>
  <c r="J198"/>
  <c r="BK340"/>
  <c r="J224"/>
  <c r="J135"/>
  <c r="J358"/>
  <c r="BK199"/>
  <c i="3" r="BK102"/>
  <c r="BK98"/>
  <c i="4" r="BK82"/>
  <c i="2" r="BK387"/>
  <c r="J279"/>
  <c r="J187"/>
  <c r="J403"/>
  <c r="J103"/>
  <c i="3" r="BK103"/>
  <c r="J96"/>
  <c i="4" r="J88"/>
  <c i="2" r="J361"/>
  <c r="J313"/>
  <c r="BK114"/>
  <c r="BK361"/>
  <c r="J232"/>
  <c r="BK397"/>
  <c r="J264"/>
  <c r="J176"/>
  <c r="J214"/>
  <c r="J109"/>
  <c i="3" r="BK94"/>
  <c r="J110"/>
  <c i="4" r="J86"/>
  <c i="2" r="BK354"/>
  <c r="J201"/>
  <c r="BK109"/>
  <c r="BK348"/>
  <c r="J199"/>
  <c r="J373"/>
  <c r="J318"/>
  <c r="J160"/>
  <c r="BK367"/>
  <c r="J197"/>
  <c i="3" r="J100"/>
  <c r="BK96"/>
  <c i="4" r="BK85"/>
  <c i="2" r="J356"/>
  <c r="BK273"/>
  <c r="J202"/>
  <c r="BK128"/>
  <c r="J378"/>
  <c r="J292"/>
  <c r="BK143"/>
  <c r="BK325"/>
  <c r="BK181"/>
  <c r="BK403"/>
  <c r="BK220"/>
  <c r="BK168"/>
  <c i="3" r="J108"/>
  <c r="BK105"/>
  <c i="2" r="J163"/>
  <c r="J348"/>
  <c r="J210"/>
  <c r="J354"/>
  <c r="BK173"/>
  <c i="3" r="BK111"/>
  <c r="BK113"/>
  <c i="4" r="BK83"/>
  <c i="2" l="1" r="P175"/>
  <c r="P285"/>
  <c r="T175"/>
  <c r="T285"/>
  <c r="R285"/>
  <c r="R175"/>
  <c r="T102"/>
  <c r="R147"/>
  <c r="P162"/>
  <c r="BK186"/>
  <c r="J186"/>
  <c r="J65"/>
  <c r="R203"/>
  <c r="P213"/>
  <c r="P223"/>
  <c r="R256"/>
  <c r="P297"/>
  <c r="T334"/>
  <c r="R347"/>
  <c r="R364"/>
  <c r="T389"/>
  <c i="3" r="T106"/>
  <c i="2" r="P102"/>
  <c r="P147"/>
  <c r="R162"/>
  <c r="R186"/>
  <c r="BK203"/>
  <c r="J203"/>
  <c r="J66"/>
  <c r="R213"/>
  <c r="BK223"/>
  <c r="J223"/>
  <c r="J68"/>
  <c r="T256"/>
  <c r="R297"/>
  <c r="R334"/>
  <c r="T347"/>
  <c r="P364"/>
  <c r="BK389"/>
  <c r="J389"/>
  <c r="J78"/>
  <c r="BK402"/>
  <c r="J402"/>
  <c r="J79"/>
  <c r="R402"/>
  <c i="3" r="BK101"/>
  <c r="J101"/>
  <c r="J66"/>
  <c r="T101"/>
  <c r="T90"/>
  <c r="T89"/>
  <c r="R106"/>
  <c r="T109"/>
  <c i="2" r="BK102"/>
  <c r="J102"/>
  <c r="J61"/>
  <c r="T147"/>
  <c r="T162"/>
  <c r="T186"/>
  <c r="T203"/>
  <c r="T213"/>
  <c r="T223"/>
  <c r="P256"/>
  <c r="BK297"/>
  <c r="J297"/>
  <c r="J72"/>
  <c r="BK334"/>
  <c r="J334"/>
  <c r="J73"/>
  <c r="BK347"/>
  <c r="J347"/>
  <c r="J74"/>
  <c r="BK364"/>
  <c r="J364"/>
  <c r="J77"/>
  <c r="P389"/>
  <c i="3" r="R101"/>
  <c r="P106"/>
  <c r="P109"/>
  <c i="2" r="R102"/>
  <c r="BK147"/>
  <c r="J147"/>
  <c r="J62"/>
  <c r="BK162"/>
  <c r="J162"/>
  <c r="J63"/>
  <c r="P186"/>
  <c r="P203"/>
  <c r="BK213"/>
  <c r="J213"/>
  <c r="J67"/>
  <c r="R223"/>
  <c r="BK256"/>
  <c r="J256"/>
  <c r="J69"/>
  <c r="T297"/>
  <c r="P334"/>
  <c r="P347"/>
  <c r="T364"/>
  <c r="T363"/>
  <c r="R389"/>
  <c r="P402"/>
  <c r="T402"/>
  <c i="3" r="P101"/>
  <c r="P90"/>
  <c r="P89"/>
  <c i="1" r="AU56"/>
  <c i="3" r="BK106"/>
  <c r="J106"/>
  <c r="J67"/>
  <c r="BK109"/>
  <c r="J109"/>
  <c r="J68"/>
  <c r="R109"/>
  <c i="4" r="BK81"/>
  <c r="J81"/>
  <c r="J60"/>
  <c r="P81"/>
  <c r="P80"/>
  <c i="1" r="AU57"/>
  <c i="4" r="R81"/>
  <c r="R80"/>
  <c r="T81"/>
  <c r="T80"/>
  <c i="2" r="BK407"/>
  <c r="J407"/>
  <c r="J80"/>
  <c i="3" r="BK97"/>
  <c r="J97"/>
  <c r="J64"/>
  <c r="BK114"/>
  <c r="J114"/>
  <c r="J69"/>
  <c i="2" r="BK360"/>
  <c r="J360"/>
  <c r="J75"/>
  <c i="3" r="BK91"/>
  <c r="J91"/>
  <c r="J61"/>
  <c r="BK95"/>
  <c r="J95"/>
  <c r="J63"/>
  <c i="2" r="BK175"/>
  <c r="J175"/>
  <c r="J64"/>
  <c r="BK285"/>
  <c r="J285"/>
  <c r="J71"/>
  <c i="3" r="BK93"/>
  <c r="J93"/>
  <c r="J62"/>
  <c r="BK99"/>
  <c r="J99"/>
  <c r="J65"/>
  <c i="4" r="J52"/>
  <c r="E70"/>
  <c r="BE87"/>
  <c r="F55"/>
  <c r="BE85"/>
  <c r="BE88"/>
  <c r="BE82"/>
  <c r="BE83"/>
  <c r="BE84"/>
  <c r="BE86"/>
  <c i="3" r="F55"/>
  <c r="BE92"/>
  <c r="BE94"/>
  <c r="BE98"/>
  <c r="BE102"/>
  <c r="BE103"/>
  <c r="BE108"/>
  <c r="BE112"/>
  <c r="BE113"/>
  <c r="BE115"/>
  <c r="E48"/>
  <c r="J83"/>
  <c r="BE100"/>
  <c r="BE105"/>
  <c r="BE110"/>
  <c r="BE111"/>
  <c r="BE96"/>
  <c r="BE104"/>
  <c r="BE107"/>
  <c i="2" r="J52"/>
  <c r="BE128"/>
  <c r="BE148"/>
  <c r="BE153"/>
  <c r="BE160"/>
  <c r="BE163"/>
  <c r="BE197"/>
  <c r="BE198"/>
  <c r="BE202"/>
  <c r="BE204"/>
  <c r="BE224"/>
  <c r="BE246"/>
  <c r="BE253"/>
  <c r="BE313"/>
  <c r="BE318"/>
  <c r="BE323"/>
  <c r="BE325"/>
  <c r="BE327"/>
  <c r="BE348"/>
  <c r="BE356"/>
  <c r="BE358"/>
  <c r="BE361"/>
  <c r="BE397"/>
  <c r="BE399"/>
  <c r="BE403"/>
  <c r="BE404"/>
  <c r="BE103"/>
  <c r="BE114"/>
  <c r="BE135"/>
  <c r="BE143"/>
  <c r="BE155"/>
  <c r="BE201"/>
  <c r="BE210"/>
  <c r="BE264"/>
  <c r="BE271"/>
  <c r="BE286"/>
  <c r="BE292"/>
  <c r="BE298"/>
  <c r="BE345"/>
  <c r="BE350"/>
  <c r="BE380"/>
  <c r="BE382"/>
  <c r="BE387"/>
  <c r="BE396"/>
  <c r="BE405"/>
  <c r="F55"/>
  <c r="BE109"/>
  <c r="BE168"/>
  <c r="BE173"/>
  <c r="BE176"/>
  <c r="BE181"/>
  <c r="BE195"/>
  <c r="BE200"/>
  <c r="BE214"/>
  <c r="BE220"/>
  <c r="BE232"/>
  <c r="BE239"/>
  <c r="BE243"/>
  <c r="BE257"/>
  <c r="BE273"/>
  <c r="BE311"/>
  <c r="BE332"/>
  <c r="BE335"/>
  <c r="BE354"/>
  <c r="BE365"/>
  <c r="BE373"/>
  <c r="E48"/>
  <c r="BE122"/>
  <c r="BE126"/>
  <c r="BE187"/>
  <c r="BE199"/>
  <c r="BE279"/>
  <c r="BE305"/>
  <c r="BE340"/>
  <c r="BE367"/>
  <c r="BE368"/>
  <c r="BE378"/>
  <c r="BE390"/>
  <c r="BE400"/>
  <c r="BE408"/>
  <c r="F34"/>
  <c i="1" r="BA55"/>
  <c i="4" r="J34"/>
  <c i="1" r="AW57"/>
  <c i="4" r="F37"/>
  <c i="1" r="BD57"/>
  <c i="4" r="F36"/>
  <c i="1" r="BC57"/>
  <c i="2" r="J34"/>
  <c i="1" r="AW55"/>
  <c i="4" r="F35"/>
  <c i="1" r="BB57"/>
  <c i="3" r="F37"/>
  <c i="1" r="BD56"/>
  <c i="2" r="F36"/>
  <c i="1" r="BC55"/>
  <c i="3" r="J34"/>
  <c i="1" r="AW56"/>
  <c i="2" r="F37"/>
  <c i="1" r="BD55"/>
  <c i="3" r="F34"/>
  <c i="1" r="BA56"/>
  <c i="3" r="F35"/>
  <c i="1" r="BB56"/>
  <c i="4" r="F34"/>
  <c i="1" r="BA57"/>
  <c i="2" r="F35"/>
  <c i="1" r="BB55"/>
  <c i="3" r="F36"/>
  <c i="1" r="BC56"/>
  <c i="3" l="1" r="R90"/>
  <c r="R89"/>
  <c i="2" r="R101"/>
  <c r="P101"/>
  <c r="P100"/>
  <c i="1" r="AU55"/>
  <c i="2" r="P363"/>
  <c r="R363"/>
  <c r="T101"/>
  <c r="T100"/>
  <c r="BK101"/>
  <c r="J101"/>
  <c r="J60"/>
  <c i="3" r="BK90"/>
  <c r="J90"/>
  <c r="J60"/>
  <c i="2" r="BK363"/>
  <c r="J363"/>
  <c r="J76"/>
  <c i="4" r="BK80"/>
  <c r="J80"/>
  <c r="J59"/>
  <c i="3" r="J33"/>
  <c i="1" r="AV56"/>
  <c r="AT56"/>
  <c r="BA54"/>
  <c r="AW54"/>
  <c r="AK30"/>
  <c r="BC54"/>
  <c r="AY54"/>
  <c i="2" r="F33"/>
  <c i="1" r="AZ55"/>
  <c r="AU54"/>
  <c r="BD54"/>
  <c r="W33"/>
  <c i="4" r="J33"/>
  <c i="1" r="AV57"/>
  <c r="AT57"/>
  <c i="3" r="F33"/>
  <c i="1" r="AZ56"/>
  <c r="BB54"/>
  <c r="AX54"/>
  <c i="4" r="F33"/>
  <c i="1" r="AZ57"/>
  <c i="2" r="J33"/>
  <c i="1" r="AV55"/>
  <c r="AT55"/>
  <c i="2" l="1" r="R100"/>
  <c i="3" r="BK89"/>
  <c r="J89"/>
  <c r="J59"/>
  <c i="2" r="BK100"/>
  <c r="J100"/>
  <c i="1" r="W30"/>
  <c r="W31"/>
  <c r="AZ54"/>
  <c r="AV54"/>
  <c r="AK29"/>
  <c i="4" r="J30"/>
  <c i="1" r="AG57"/>
  <c i="2" r="J30"/>
  <c i="1" r="AG55"/>
  <c r="W32"/>
  <c i="2" l="1" r="J39"/>
  <c i="4" r="J39"/>
  <c i="2" r="J59"/>
  <c i="1" r="AN57"/>
  <c r="AN55"/>
  <c r="W29"/>
  <c i="3" r="J30"/>
  <c i="1" r="AG56"/>
  <c r="AG54"/>
  <c r="AK26"/>
  <c r="AK35"/>
  <c r="AT54"/>
  <c i="3" l="1" r="J39"/>
  <c i="1" r="AN54"/>
  <c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<sst xmlns="http://schemas.openxmlformats.org/spreadsheetml/2006/main">
  <si>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</si>
  <si>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</si>
  <si>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</si>
  <si>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</si>
  <si>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</si>
  <si>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{4c970fb1-9b01-4dfc-9912-3743256eb1f8}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</si>
  <si>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</si>
  <si>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</si>
  <si>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</si>
  <si>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</si>
  <si>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</si>
  <si>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</si>
  <si>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</si>
  <si>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</si>
  <si>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</si>
  <si>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</si>
  <si>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</si>
  <si>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Zastřešení skládky inertního posypu střediska Jemnice</t>
  </si>
  <si>
    <t>KSO:</t>
  </si>
  <si>
    <t/>
  </si>
  <si>
    <t>CC-CZ:</t>
  </si>
  <si>
    <t>Místo:</t>
  </si>
  <si>
    <t xml:space="preserve"> </t>
  </si>
  <si>
    <t>Datum:</t>
  </si>
  <si>
    <t>14. 2. 2025</t>
  </si>
  <si>
    <t>Zadavatel:</t>
  </si>
  <si>
    <t>IČ:</t>
  </si>
  <si>
    <t>KSÚSV, Kosovská 1122/16, Jihlava 58801</t>
  </si>
  <si>
    <t>DIČ:</t>
  </si>
  <si>
    <t>Účastník:</t>
  </si>
  <si>
    <t>Vyplň údaj</t>
  </si>
  <si>
    <t>Projektant:</t>
  </si>
  <si>
    <t>Ing.Josef Slabý, Arnolec 30, Jamné 58827										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</si>
  <si>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</si>
  <si>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</si>
  <si>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</si>
  <si>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</si>
  <si>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</si>
  <si>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</si>
  <si>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</si>
  <si>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</si>
  <si>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</si>
  <si>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</si>
  <si>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</si>
  <si>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</si>
  <si>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</si>
  <si>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</si>
  <si>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</si>
  <si>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</si>
  <si>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</si>
  <si>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</si>
  <si>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</si>
  <si>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</si>
  <si>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</si>
  <si>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</si>
  <si>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</si>
  <si>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</si>
  <si>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</si>
  <si>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</si>
  <si>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</si>
  <si>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</si>
  <si>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</si>
  <si>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</si>
  <si>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</si>
  <si>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</si>
  <si>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</si>
  <si>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</si>
  <si>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</si>
  <si>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</si>
  <si>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</si>
  <si>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</si>
  <si>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</si>
  <si>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</si>
  <si>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</si>
  <si>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</si>
  <si>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</si>
  <si>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</si>
  <si>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</si>
  <si>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</si>
  <si>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</si>
  <si>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</si>
  <si>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{aad1a9e5-3852-41a0-9b4d-09b9682b6e7a}</t>
  </si>
  <si>
    <t>2</t>
  </si>
  <si>
    <t>02</t>
  </si>
  <si>
    <t>Ochrana před bleskem</t>
  </si>
  <si>
    <t>{c0b436cc-4536-4ada-9892-b6b614b6b3e1}</t>
  </si>
  <si>
    <t>VON</t>
  </si>
  <si>
    <t>Vedlejší a ostatní ...</t>
  </si>
  <si>
    <t>{722f72f5-d82b-4e03-a138-7f773c0e6007}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</si>
  <si>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</si>
  <si>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</si>
  <si>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</si>
  <si>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</si>
  <si>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</si>
  <si>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</si>
  <si>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</si>
  <si>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</si>
  <si>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</si>
  <si>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15 - Zajištění výkopu, násypu a svahu</t>
  </si>
  <si>
    <t xml:space="preserve">    11 - Přípravné a přidružené zemní práce</t>
  </si>
  <si>
    <t xml:space="preserve">    2 - Zakládání</t>
  </si>
  <si>
    <t xml:space="preserve">    38 - 1 - Ucelený stavebnicový prefa systém (dle aktualizované CN výrobce)</t>
  </si>
  <si>
    <t xml:space="preserve">    38 - 2 - Obvodový plášť - trapézový plech</t>
  </si>
  <si>
    <t xml:space="preserve">    38 - 3 - Střešní plášť - trapézový plech</t>
  </si>
  <si>
    <t xml:space="preserve">    38 - 4 - Doplňkové ocelové konstrukce</t>
  </si>
  <si>
    <t xml:space="preserve">    5 - Komunikace pozemní</t>
  </si>
  <si>
    <t xml:space="preserve">    9 - Ostatní konstrukce a práce, bourání</t>
  </si>
  <si>
    <t xml:space="preserve">    91 - Doplňující konstrukce a práce pozemních komunikací, letišť a ploch</t>
  </si>
  <si>
    <t xml:space="preserve">    94 - Lešení a stavební výtahy</t>
  </si>
  <si>
    <t xml:space="preserve">    95 - Dokončovací konstrukce a práce pozemních staveb</t>
  </si>
  <si>
    <t xml:space="preserve">    997 - Doprava suti a vybouraných hmot</t>
  </si>
  <si>
    <t xml:space="preserve">    998 - Přesun hmot</t>
  </si>
  <si>
    <t>PSV - Práce a dodávky PSV</t>
  </si>
  <si>
    <t xml:space="preserve">    764 - Konstrukce klempířské</t>
  </si>
  <si>
    <t xml:space="preserve">    767 - 2 - Lanový kotvící systém ( bude upřesněno - projekt neřeší )</t>
  </si>
  <si>
    <t xml:space="preserve">    767_1 - Clonící zařízení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</si>
  <si>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</si>
  <si>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</si>
  <si>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</si>
  <si>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</si>
  <si>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</si>
  <si>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</si>
  <si>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</si>
  <si>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</si>
  <si>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</si>
  <si>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</si>
  <si>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</si>
  <si>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</si>
  <si>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</si>
  <si>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</si>
  <si>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</si>
  <si>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</si>
  <si>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</si>
  <si>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</si>
  <si>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</si>
  <si>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131251203</t>
  </si>
  <si>
    <t>Hloubení zapažených jam a zářezů strojně s urovnáním dna do předepsaného profilu a spádu v hornině třídy těžitelnosti I skupiny 3 přes 50 do 100 m3</t>
  </si>
  <si>
    <t>m3</t>
  </si>
  <si>
    <t>CS ÚRS 2025 01</t>
  </si>
  <si>
    <t>4</t>
  </si>
  <si>
    <t>Online PSC</t>
  </si>
  <si>
    <t>https://podminky.urs.cz/item/CS_URS_2025_01/131251203</t>
  </si>
  <si>
    <t>VV</t>
  </si>
  <si>
    <t>prohloubení na požadovanou úroveň -0,950</t>
  </si>
  <si>
    <t>(31,40+13,80*2)*2,60*(0,25+0,50)*1/2</t>
  </si>
  <si>
    <t>Mezisoučet</t>
  </si>
  <si>
    <t>3</t>
  </si>
  <si>
    <t>Součet</t>
  </si>
  <si>
    <t>132251252</t>
  </si>
  <si>
    <t>Hloubení nezapažených rýh šířky přes 800 do 2 000 mm strojně s urovnáním dna do předepsaného profilu a spádu v hornině třídy těžitelnosti I skupiny 3 přes 20 do 50 m3</t>
  </si>
  <si>
    <t>https://podminky.urs.cz/item/CS_URS_2025_01/132251252</t>
  </si>
  <si>
    <t>(30,80+13,80*4)*2,00*0,25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</si>
  <si>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</si>
  <si>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</si>
  <si>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</t>
  </si>
  <si>
    <t>https://podminky.urs.cz/item/CS_URS_2025_01/162751117</t>
  </si>
  <si>
    <t>výkopy celkem</t>
  </si>
  <si>
    <t>57,525+43,000</t>
  </si>
  <si>
    <t>zásypy celkem</t>
  </si>
  <si>
    <t>49,543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</si>
  <si>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</si>
  <si>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</si>
  <si>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8</t>
  </si>
  <si>
    <t>https://podminky.urs.cz/item/CS_URS_2025_01/162751119</t>
  </si>
  <si>
    <t>150,068*5 "Přepočtené koeficientem množství</t>
  </si>
  <si>
    <t>5</t>
  </si>
  <si>
    <t>167151101</t>
  </si>
  <si>
    <t>Nakládání, skládání a překládání neulehlého výkopku nebo sypaniny strojně nakládání, množství do 100 m3, z horniny třídy těžitelnosti I, skupiny 1 až 3</t>
  </si>
  <si>
    <t>10</t>
  </si>
  <si>
    <t>https://podminky.urs.cz/item/CS_URS_2025_01/167151101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</si>
  <si>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</si>
  <si>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</si>
  <si>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</si>
  <si>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doplnění zeminy z úrovně -0,950 do úrovně -0,400 ... -0,650 = zpevněná plocha ve spádu</t>
  </si>
  <si>
    <t>(31,40+13,80*4)*2,60*(0,20+0,45)*1/2</t>
  </si>
  <si>
    <t>-(1,80*0,60*64+1,20*0,60*4+0,60*0,60*2)*(0,20+0,45)*1/2</t>
  </si>
  <si>
    <t>7</t>
  </si>
  <si>
    <t>171251201</t>
  </si>
  <si>
    <t>Uložení sypaniny na skládky nebo meziskládky bez hutnění s upravením uložené sypaniny do předepsaného tvaru</t>
  </si>
  <si>
    <t>14</t>
  </si>
  <si>
    <t>https://podminky.urs.cz/item/CS_URS_2025_01/171251201</t>
  </si>
  <si>
    <t>-49,543</t>
  </si>
  <si>
    <t>171201231</t>
  </si>
  <si>
    <t>Poplatek za uložení stavebního odpadu na recyklační skládce (skládkovné) zeminy a kamení zatříděného do Katalogu odpadů pod kódem 17 05 04 ( uložení na skládce konzultováno s OÚ Jemnice a skládkou FDD Dačice, s.r.o. )</t>
  </si>
  <si>
    <t>t</t>
  </si>
  <si>
    <t>16</t>
  </si>
  <si>
    <t>https://podminky.urs.cz/item/CS_URS_2025_01/171201231</t>
  </si>
  <si>
    <t>50,982*1,6 "Přepočtené koeficientem množství</t>
  </si>
  <si>
    <t>15</t>
  </si>
  <si>
    <t>Zajištění výkopu, násypu a svahu</t>
  </si>
  <si>
    <t>9</t>
  </si>
  <si>
    <t>151101201</t>
  </si>
  <si>
    <t>Zřízení pažení stěn výkopu bez rozepření nebo vzepření příložné, hloubky do 4 m ( požadavek projektanta )</t>
  </si>
  <si>
    <t>m2</t>
  </si>
  <si>
    <t>18</t>
  </si>
  <si>
    <t>https://podminky.urs.cz/item/CS_URS_2025_01/151101201</t>
  </si>
  <si>
    <t>(31,40+16,40+13,80*3)*2*(0,70+0,95)*1/2</t>
  </si>
  <si>
    <t>151101211</t>
  </si>
  <si>
    <t>Odstranění pažení stěn výkopu bez rozepření nebo vzepření s uložením pažin na vzdálenost do 3 m od okraje výkopu příložné, hloubky do 4 m</t>
  </si>
  <si>
    <t>20</t>
  </si>
  <si>
    <t>https://podminky.urs.cz/item/CS_URS_2025_01/151101211</t>
  </si>
  <si>
    <t>11</t>
  </si>
  <si>
    <t>151101301</t>
  </si>
  <si>
    <t>Zřízení rozepření zapažených stěn výkopů s potřebným přepažováním při pažení příložném, hloubky do 4 m</t>
  </si>
  <si>
    <t>22</t>
  </si>
  <si>
    <t>https://podminky.urs.cz/item/CS_URS_2025_01/151101301</t>
  </si>
  <si>
    <t>(31,40+13,80*4)*2,60*(0,70+0,95)*1/2</t>
  </si>
  <si>
    <t>151101311</t>
  </si>
  <si>
    <t>Odstranění rozepření stěn výkopů s uložením materiálu na vzdálenost do 3 m od okraje výkopu pažení příložného, hloubky do 4 m</t>
  </si>
  <si>
    <t>24</t>
  </si>
  <si>
    <t>https://podminky.urs.cz/item/CS_URS_2025_01/151101311</t>
  </si>
  <si>
    <t>Přípravné a přidružené zemní práce</t>
  </si>
  <si>
    <t>13</t>
  </si>
  <si>
    <t>919735113</t>
  </si>
  <si>
    <t>Řezání stávajícího živičného krytu nebo podkladu hloubky přes 100 do 150 mm</t>
  </si>
  <si>
    <t>m</t>
  </si>
  <si>
    <t>26</t>
  </si>
  <si>
    <t>https://podminky.urs.cz/item/CS_URS_2025_01/919735113</t>
  </si>
  <si>
    <t>(31,40+16,40+13,80*3)*2</t>
  </si>
  <si>
    <t>113107183</t>
  </si>
  <si>
    <t>Odstranění podkladů nebo krytů strojně plochy jednotlivě přes 50 m2 do 200 m2 s přemístěním hmot na skládku na vzdálenost do 20 m nebo s naložením na dopravní prostředek živičných, o tl. vrstvy přes 100 do 150 mm</t>
  </si>
  <si>
    <t>28</t>
  </si>
  <si>
    <t>https://podminky.urs.cz/item/CS_URS_2025_01/113107183</t>
  </si>
  <si>
    <t>(31,40+13,80*4)*2,60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</si>
  <si>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</si>
  <si>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</si>
  <si>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30</t>
  </si>
  <si>
    <t>https://podminky.urs.cz/item/CS_URS_2025_01/113107163</t>
  </si>
  <si>
    <t>Zakládání</t>
  </si>
  <si>
    <t>274321411</t>
  </si>
  <si>
    <t>Základy z betonu železového (bez výztuže) pasy z betonu bez zvláštních nároků na prostředí tř. C 20/25</t>
  </si>
  <si>
    <t>32</t>
  </si>
  <si>
    <t>https://podminky.urs.cz/item/CS_URS_2025_01/274321411</t>
  </si>
  <si>
    <t>(30,80+13,80*4)*2,00*0,25*1,05</t>
  </si>
  <si>
    <t>17</t>
  </si>
  <si>
    <t>274362021</t>
  </si>
  <si>
    <t>Výztuž základů pasů ze svařovaných sítí z drátů typu KARI</t>
  </si>
  <si>
    <t>34</t>
  </si>
  <si>
    <t>https://podminky.urs.cz/item/CS_URS_2025_01/274362021</t>
  </si>
  <si>
    <t>"2 × Kari síť 100×100 d=6 mm" (30,80+13,80*4)*2,00*2*4,44*1,25*0,001</t>
  </si>
  <si>
    <t>38 - 1</t>
  </si>
  <si>
    <t>Ucelený stavebnicový prefa systém (dle aktualizované CN výrobce)</t>
  </si>
  <si>
    <t>311261141</t>
  </si>
  <si>
    <t>Osazování betonových bloků prostého, lehkého nebo železového objemu do 1,20 m3 ( betonový stavebnicový prefa systém )</t>
  </si>
  <si>
    <t>kus</t>
  </si>
  <si>
    <t>36</t>
  </si>
  <si>
    <t>https://podminky.urs.cz/item/CS_URS_2025_01/311261141</t>
  </si>
  <si>
    <t>"ozn.10 600×600×2400" 220</t>
  </si>
  <si>
    <t>"ozn.11 600×600×1800" 64+45</t>
  </si>
  <si>
    <t>"ozn.12 600×600×1200" 4</t>
  </si>
  <si>
    <t>"ozn.13 600×600×600" 2</t>
  </si>
  <si>
    <t>19</t>
  </si>
  <si>
    <t>M</t>
  </si>
  <si>
    <t>592 R_001</t>
  </si>
  <si>
    <t>Dodávka - ucelený betonový stavebnicový prefa systém - základový blok 600×600×600 mm</t>
  </si>
  <si>
    <t>38</t>
  </si>
  <si>
    <t>P</t>
  </si>
  <si>
    <t>Poznámka k položce:_x000d_
Poznámka k položce:</t>
  </si>
  <si>
    <t>592 R_002</t>
  </si>
  <si>
    <t>Dodávka - ucelený betonový stavebnicový prefa systém - základový blok 600×600×1200 mm</t>
  </si>
  <si>
    <t>40</t>
  </si>
  <si>
    <t>592 R_003</t>
  </si>
  <si>
    <t>Dodávka - ucelený betonový stavebnicový prefa systém - základový blok 600×600×1800 mm</t>
  </si>
  <si>
    <t>42</t>
  </si>
  <si>
    <t>592 R_004</t>
  </si>
  <si>
    <t>Dodávka - ucelený betonový stavebnicový prefa systém - blok 600×600×1800 mm</t>
  </si>
  <si>
    <t>44</t>
  </si>
  <si>
    <t>23</t>
  </si>
  <si>
    <t>592 R_005</t>
  </si>
  <si>
    <t>Dodávka - ucelený betonový stavebnicový prefa systém - blok 600×600×2400 mm</t>
  </si>
  <si>
    <t>46</t>
  </si>
  <si>
    <t>592 R_006</t>
  </si>
  <si>
    <t>Dodávka - ucelený betonový stavebnicový prefa systém - svorné pozinkované tyče sloužící pro sepnutí stěn - montážní materiál</t>
  </si>
  <si>
    <t>kpl</t>
  </si>
  <si>
    <t>48</t>
  </si>
  <si>
    <t>77</t>
  </si>
  <si>
    <t>592 R_007</t>
  </si>
  <si>
    <t>Ucelený betonový stavebnicový prefa systém - doprava</t>
  </si>
  <si>
    <t>363730687</t>
  </si>
  <si>
    <t>38 - 2</t>
  </si>
  <si>
    <t>Obvodový plášť - trapézový plech</t>
  </si>
  <si>
    <t>25</t>
  </si>
  <si>
    <t>342171112</t>
  </si>
  <si>
    <t>Montáž opláštění stěn ocelové konstrukce z tvarovaných ocelových plechů šroubovaných, výšky budovy přes 6 do 12 m</t>
  </si>
  <si>
    <t>52</t>
  </si>
  <si>
    <t>https://podminky.urs.cz/item/CS_URS_2025_01/342171112</t>
  </si>
  <si>
    <t>TR 2</t>
  </si>
  <si>
    <t>"LPT45 - 45×180/0,5 mm" 3,90*(2,30+4,05)*1/2*2+29,20*2,30</t>
  </si>
  <si>
    <t>154 R_001</t>
  </si>
  <si>
    <t>plech trapézový LVP45 - 45/180/0,5 mm - jádro Pz plech S250GD zinkování 275 g/m2 oboustranně - povrchový úprava vrchní - HBP (35-50 um); RC4; Ruv3 - povrchová úprava spodní - PE (7 um) - barva šedá (přesný odstín bude upřesněn)</t>
  </si>
  <si>
    <t>54</t>
  </si>
  <si>
    <t>91,925*1,1 "Přepočtené koeficientem množství</t>
  </si>
  <si>
    <t>38 - 3</t>
  </si>
  <si>
    <t>Střešní plášť - trapézový plech</t>
  </si>
  <si>
    <t>27</t>
  </si>
  <si>
    <t>444171112</t>
  </si>
  <si>
    <t>Montáž krytiny střech ocelových konstrukcí z tvarovaných ocelových plechů šroubovaných, výšky budovy přes 6 do 12 m</t>
  </si>
  <si>
    <t>56</t>
  </si>
  <si>
    <t>https://podminky.urs.cz/item/CS_URS_2025_01/444171112</t>
  </si>
  <si>
    <t>TR 1</t>
  </si>
  <si>
    <t>"LPT45 - 45×180/0,5 mm" 29,60*17,95</t>
  </si>
  <si>
    <t>58</t>
  </si>
  <si>
    <t>531,32*1,1 "Přepočtené koeficientem množství</t>
  </si>
  <si>
    <t>38 - 4</t>
  </si>
  <si>
    <t>Doplňkové ocelové konstrukce</t>
  </si>
  <si>
    <t>29</t>
  </si>
  <si>
    <t>953946115</t>
  </si>
  <si>
    <t>Montáž atypických ocelových konstrukcí profilů hmotnosti do 13 kg/m, hmotnosti konstrukce přes 10 do 20 t</t>
  </si>
  <si>
    <t>60</t>
  </si>
  <si>
    <t>https://podminky.urs.cz/item/CS_URS_2025_01/953946115</t>
  </si>
  <si>
    <t>"TR 76×4" 6,78*6*7,10*0,001</t>
  </si>
  <si>
    <t>"tyč d=22 mm" (10,73*8+5,00*4+6,00*4+5,38*8)*2,98*0,001</t>
  </si>
  <si>
    <t>"L 60×60×6" 14,64*2*5,42*0,001</t>
  </si>
  <si>
    <t>"L 80×80×8" 4,65*12*9,66*0,001</t>
  </si>
  <si>
    <t>953946124</t>
  </si>
  <si>
    <t>Montáž atypických ocelových konstrukcí profilů hmotnosti přes 13 do 30 kg/m, hmotnosti konstrukce přes 5 do 10 t</t>
  </si>
  <si>
    <t>62</t>
  </si>
  <si>
    <t>https://podminky.urs.cz/item/CS_URS_2025_01/953946124</t>
  </si>
  <si>
    <t>"TR 152×6,3" 9,45*12*22,64*0,001</t>
  </si>
  <si>
    <t>"Jäckl 150×6,3" (3,475*4+2,885*4+2,30*4+1,71*7)*28,10*0,001</t>
  </si>
  <si>
    <t>"kotevní plech 250×250 tl.15 mm" 0,25*0,25*18*8*19*0,001</t>
  </si>
  <si>
    <t>31</t>
  </si>
  <si>
    <t>953946135</t>
  </si>
  <si>
    <t>Montáž atypických ocelových konstrukcí profilů hmotnosti přes 30 kg/m, hmotnosti konstrukce přes 10 do 20 t</t>
  </si>
  <si>
    <t>64</t>
  </si>
  <si>
    <t>https://podminky.urs.cz/item/CS_URS_2025_01/953946135</t>
  </si>
  <si>
    <t>"IPE300" 17,925*4*42,24*0,001</t>
  </si>
  <si>
    <t>38_4 R_001</t>
  </si>
  <si>
    <t>Výroba a dodávka ocelové nosné konstrukce, povrchová úprava žárový pozink ( ocelové profily dle PD statiky - výkaz výměr materiálu )</t>
  </si>
  <si>
    <t>kg</t>
  </si>
  <si>
    <t>66</t>
  </si>
  <si>
    <t>8,579*1150 "Přepočtené koeficientem množství</t>
  </si>
  <si>
    <t>33</t>
  </si>
  <si>
    <t>68</t>
  </si>
  <si>
    <t>paždíky a vaznice</t>
  </si>
  <si>
    <t>"MZ1 302.Z.25" (10,00*30+9,60*15)*9,76*0,001</t>
  </si>
  <si>
    <t>"MC1 142.C.15" 4,65*16*3,26*0,001</t>
  </si>
  <si>
    <t>38_4 R_002</t>
  </si>
  <si>
    <t>Výroba a dodávka ocelové konstrukce - paždíky a vaznice, povrchová úprava žárový pozink ( ocelové profily dle PD statiky - výkaz výměr materiálu )</t>
  </si>
  <si>
    <t>70</t>
  </si>
  <si>
    <t>4575,984*1,15 "Přepočtené koeficientem množství</t>
  </si>
  <si>
    <t>Komunikace pozemní</t>
  </si>
  <si>
    <t>35</t>
  </si>
  <si>
    <t>577154111</t>
  </si>
  <si>
    <t>Asfaltový beton vrstva obrusná ACO 11 (ABS) s rozprostřením a se zhutněním z nemodifikovaného asfaltu v pruhu šířky do 3 m tř. I, po zhutnění tl. 60 mm</t>
  </si>
  <si>
    <t>72</t>
  </si>
  <si>
    <t>https://podminky.urs.cz/item/CS_URS_2025_01/577154111</t>
  </si>
  <si>
    <t>doplnění zpevněné plochy</t>
  </si>
  <si>
    <t>-(29,40+14,40*3)*0,60</t>
  </si>
  <si>
    <t>577186111</t>
  </si>
  <si>
    <t>Asfaltový beton vrstva ložní ACL 22 (ABVH) s rozprostřením a zhutněním z nemodifikovaného asfaltu v pruhu šířky do 3 m, po zhutnění tl. 90 mm</t>
  </si>
  <si>
    <t>74</t>
  </si>
  <si>
    <t>https://podminky.urs.cz/item/CS_URS_2025_01/577186111</t>
  </si>
  <si>
    <t>37</t>
  </si>
  <si>
    <t>573211112</t>
  </si>
  <si>
    <t>Postřik spojovací PS bez posypu kamenivem z asfaltu silničního, v množství 0,70 kg/m2</t>
  </si>
  <si>
    <t>76</t>
  </si>
  <si>
    <t>https://podminky.urs.cz/item/CS_URS_2025_01/573211112</t>
  </si>
  <si>
    <t>564811111</t>
  </si>
  <si>
    <t>Podklad ze štěrkodrti ŠD s rozprostřením a zhutněním, po zhutnění tl. 50 mm</t>
  </si>
  <si>
    <t>78</t>
  </si>
  <si>
    <t>https://podminky.urs.cz/item/CS_URS_2025_01/564811111</t>
  </si>
  <si>
    <t>(31,40+13,80*4)*2,60-(29,40+14,40*3)*0,60</t>
  </si>
  <si>
    <t>39</t>
  </si>
  <si>
    <t>564871116</t>
  </si>
  <si>
    <t>Podklad ze štěrkodrti ŠD s rozprostřením a zhutněním, po zhutnění tl. 300 mm</t>
  </si>
  <si>
    <t>80</t>
  </si>
  <si>
    <t>https://podminky.urs.cz/item/CS_URS_2025_01/564871116</t>
  </si>
  <si>
    <t>(31,40+13,80*4)*2,60-(1,80*0,60*64+1,20*0,60*4+0,60*0,60*2)</t>
  </si>
  <si>
    <t>Ostatní konstrukce a práce, bourání</t>
  </si>
  <si>
    <t>91</t>
  </si>
  <si>
    <t>Doplňující konstrukce a práce pozemních komunikací, letišť a ploch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</si>
  <si>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</si>
  <si>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</si>
  <si>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82</t>
  </si>
  <si>
    <t>https://podminky.urs.cz/item/CS_URS_2025_01/919121112</t>
  </si>
  <si>
    <t>napojení na stávající asfaltovou zpevněnou plochu</t>
  </si>
  <si>
    <t>41</t>
  </si>
  <si>
    <t>979123122</t>
  </si>
  <si>
    <t>Překrytí těsnění spáry samolepícím asfaltovým pruhem</t>
  </si>
  <si>
    <t>84</t>
  </si>
  <si>
    <t>94</t>
  </si>
  <si>
    <t>Lešení a stavební výtahy</t>
  </si>
  <si>
    <t>941111121</t>
  </si>
  <si>
    <t>Montáž lešení řadového trubkového lehkého pracovního s podlahami s provozním zatížením tř. 3 do 200 kg/m2 šířky tř. W09 přes 0,9 do 1,2 m, výšky do 10 m</t>
  </si>
  <si>
    <t>86</t>
  </si>
  <si>
    <t>https://podminky.urs.cz/item/CS_URS_2025_01/941111121</t>
  </si>
  <si>
    <t>(29,40+1,20*2)*((6,40+6,15)*1/2-1,00)</t>
  </si>
  <si>
    <t>(16,40+1,20*2)*((6,15+8,05)*1/2-1,00)</t>
  </si>
  <si>
    <t>(16,40+1,20*2)*((6,40+8,30)*1/2-1,00)</t>
  </si>
  <si>
    <t>43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</si>
  <si>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</si>
  <si>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</si>
  <si>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88</t>
  </si>
  <si>
    <t>https://podminky.urs.cz/item/CS_URS_2025_01/941111221</t>
  </si>
  <si>
    <t>rozpočtováno 30 dnů / bude upřesněno dodavatelem</t>
  </si>
  <si>
    <t>401,805*30</t>
  </si>
  <si>
    <t>941111821</t>
  </si>
  <si>
    <t>Demontáž lešení řadového trubkového lehkého pracovního s podlahami s provozním zatížením tř. 3 do 200 kg/m2 šířky tř. W09 přes 0,9 do 1,2 m, výšky do 10 m</t>
  </si>
  <si>
    <t>90</t>
  </si>
  <si>
    <t>https://podminky.urs.cz/item/CS_URS_2025_01/941111821</t>
  </si>
  <si>
    <t>45</t>
  </si>
  <si>
    <t>946113116</t>
  </si>
  <si>
    <t>Montáž pojízdných věží trubkových nebo dílcových s maximálním zatížením podlahy do 200 kg/m2 o půdorysné ploše přes 5 m2, výšky přes 5,5 m do 6,6 m</t>
  </si>
  <si>
    <t>92</t>
  </si>
  <si>
    <t>https://podminky.urs.cz/item/CS_URS_2025_01/946113116</t>
  </si>
  <si>
    <t>946113216</t>
  </si>
  <si>
    <t>Montáž pojízdných věží trubkových nebo dílcových s maximálním zatížením podlahy do 200 kg/m2 Příplatek za první a každý další den použití pojízdného lešení k ceně -3116</t>
  </si>
  <si>
    <t>https://podminky.urs.cz/item/CS_URS_2025_01/946113216</t>
  </si>
  <si>
    <t>3*30</t>
  </si>
  <si>
    <t>47</t>
  </si>
  <si>
    <t>946113816</t>
  </si>
  <si>
    <t>Demontáž pojízdných věží trubkových nebo dílcových s maximálním zatížením podlahy do 200 kg/m2 o půdorysné ploše přes 5 m2, výšky přes 5,5 m do 6,6 m</t>
  </si>
  <si>
    <t>96</t>
  </si>
  <si>
    <t>https://podminky.urs.cz/item/CS_URS_2025_01/946113816</t>
  </si>
  <si>
    <t>946113118</t>
  </si>
  <si>
    <t>Montáž pojízdných věží trubkových nebo dílcových s maximálním zatížením podlahy do 200 kg/m2 o půdorysné ploše přes 5 m2, výšky přes 7,6 m do 8,6 m</t>
  </si>
  <si>
    <t>98</t>
  </si>
  <si>
    <t>https://podminky.urs.cz/item/CS_URS_2025_01/946113118</t>
  </si>
  <si>
    <t>49</t>
  </si>
  <si>
    <t>946113218</t>
  </si>
  <si>
    <t>Montáž pojízdných věží trubkových nebo dílcových s maximálním zatížením podlahy do 200 kg/m2 Příplatek za první a každý další den použití pojízdného lešení k ceně -3118</t>
  </si>
  <si>
    <t>100</t>
  </si>
  <si>
    <t>https://podminky.urs.cz/item/CS_URS_2025_01/946113218</t>
  </si>
  <si>
    <t>50</t>
  </si>
  <si>
    <t>946113818</t>
  </si>
  <si>
    <t>Demontáž pojízdných věží trubkových nebo dílcových s maximálním zatížením podlahy do 200 kg/m2 o půdorysné ploše přes 5 m2, výšky přes 7,6 m do 8,6 m</t>
  </si>
  <si>
    <t>102</t>
  </si>
  <si>
    <t>https://podminky.urs.cz/item/CS_URS_2025_01/946113818</t>
  </si>
  <si>
    <t>95</t>
  </si>
  <si>
    <t>Dokončovací konstrukce a práce pozemních staveb</t>
  </si>
  <si>
    <t>51</t>
  </si>
  <si>
    <t>952901411</t>
  </si>
  <si>
    <t>Vyčištění budov nebo objektů před předáním do užívání ostatních objektů (např. kanálů, zásobníků, kůlen apod.) jakékoliv výšky podlaží</t>
  </si>
  <si>
    <t>104</t>
  </si>
  <si>
    <t>https://podminky.urs.cz/item/CS_URS_2025_01/952901411</t>
  </si>
  <si>
    <t>29,40*15,00</t>
  </si>
  <si>
    <t>953961114</t>
  </si>
  <si>
    <t>Kotvy chemické s vyvrtáním otvoru do betonu, železobetonu nebo tvrdého kamene tmel, velikost M 16, hloubka 125 mm</t>
  </si>
  <si>
    <t>106</t>
  </si>
  <si>
    <t>https://podminky.urs.cz/item/CS_URS_2025_01/953961114</t>
  </si>
  <si>
    <t>"kotvení sloupů z Jäcklů" 4*19</t>
  </si>
  <si>
    <t>53</t>
  </si>
  <si>
    <t>953961214</t>
  </si>
  <si>
    <t>Kotvy chemické s vyvrtáním otvoru do betonu, železobetonu nebo tvrdého kamene chemická patrona, velikost M 16, hloubka 125 mm</t>
  </si>
  <si>
    <t>108</t>
  </si>
  <si>
    <t>https://podminky.urs.cz/item/CS_URS_2025_01/953961214</t>
  </si>
  <si>
    <t>997</t>
  </si>
  <si>
    <t>Doprava suti a vybouraných hmot</t>
  </si>
  <si>
    <t>997221551</t>
  </si>
  <si>
    <t>Vodorovná doprava suti bez naložení, ale se složením a s hrubým urovnáním ze sypkých materiálů, na vzdálenost do 1 km</t>
  </si>
  <si>
    <t>110</t>
  </si>
  <si>
    <t>https://podminky.urs.cz/item/CS_URS_2025_01/997221551</t>
  </si>
  <si>
    <t>55</t>
  </si>
  <si>
    <t>997221559</t>
  </si>
  <si>
    <t>Vodorovná doprava suti bez naložení, ale se složením a s hrubým urovnáním Příplatek k ceně za každý další i započatý 1 km přes 1 km ( dle info - odvoz na skládku Dačice Borek - 15 km )</t>
  </si>
  <si>
    <t>112</t>
  </si>
  <si>
    <t>https://podminky.urs.cz/item/CS_URS_2025_01/997221559</t>
  </si>
  <si>
    <t>170,221*14 "Přepočtené koeficientem množství</t>
  </si>
  <si>
    <t>997221611</t>
  </si>
  <si>
    <t>Nakládání na dopravní prostředky pro vodorovnou dopravu suti</t>
  </si>
  <si>
    <t>114</t>
  </si>
  <si>
    <t>https://podminky.urs.cz/item/CS_URS_2025_01/997221611</t>
  </si>
  <si>
    <t>57</t>
  </si>
  <si>
    <t>997221645</t>
  </si>
  <si>
    <t>Poplatek za uložení stavebního odpadu na skládce (skládkovné) asfaltového bez obsahu dehtu zatříděného do Katalogu odpadů pod kódem 17 03 02 ( uložení na skládce konzultováno s OÚ Jemnice a skládkou FDD Dačice, s.r.o. )</t>
  </si>
  <si>
    <t>116</t>
  </si>
  <si>
    <t>https://podminky.urs.cz/item/CS_URS_2025_01/997221645</t>
  </si>
  <si>
    <t>997221655</t>
  </si>
  <si>
    <t>Poplatek za uložení stavebního odpadu na skládce (skládkovné) zeminy a kamení zatříděného do Katalogu odpadů pod kódem 17 05 04 ( uložení na skládce konzultováno s OÚ Jemnice a skládkou FDD Dačice, s.r.o. )</t>
  </si>
  <si>
    <t>118</t>
  </si>
  <si>
    <t>https://podminky.urs.cz/item/CS_URS_2025_01/997221655</t>
  </si>
  <si>
    <t>998</t>
  </si>
  <si>
    <t>Přesun hmot</t>
  </si>
  <si>
    <t>59</t>
  </si>
  <si>
    <t>998014111</t>
  </si>
  <si>
    <t>Přesun hmot pro budovy a haly občanské výstavby, bydlení, výrobu a služby s nosnou svislou konstrukcí montovanou z dílců betonových tyčových s vyzdívaným obvodovým pláštěm vodorovná dopravní vzdálenost do 100 m, pro budovy a haly jednopodlažní</t>
  </si>
  <si>
    <t>120</t>
  </si>
  <si>
    <t>https://podminky.urs.cz/item/CS_URS_2025_01/998014111</t>
  </si>
  <si>
    <t>PSV</t>
  </si>
  <si>
    <t>Práce a dodávky PSV</t>
  </si>
  <si>
    <t>764</t>
  </si>
  <si>
    <t>Konstrukce klempířské</t>
  </si>
  <si>
    <t>764202105</t>
  </si>
  <si>
    <t>Montáž oplechování střešních prvků štítu závětrnou lištou</t>
  </si>
  <si>
    <t>122</t>
  </si>
  <si>
    <t>https://podminky.urs.cz/item/CS_URS_2025_01/764202105</t>
  </si>
  <si>
    <t>61</t>
  </si>
  <si>
    <t>55344502</t>
  </si>
  <si>
    <t>lišta závětrná z poplastovaného plechu (PVC-P) rš 300mm ( v systému střešní krytiny )</t>
  </si>
  <si>
    <t>124</t>
  </si>
  <si>
    <t>764213456</t>
  </si>
  <si>
    <t>Oplechování střešních prvků z pozinkovaného plechu sněhový zachytávač průbežný dvoutrubkový ( alternativa zachytávače lopatkové - bude upřesněno )</t>
  </si>
  <si>
    <t>126</t>
  </si>
  <si>
    <t>https://podminky.urs.cz/item/CS_URS_2025_01/764213456</t>
  </si>
  <si>
    <t>29,600</t>
  </si>
  <si>
    <t>63</t>
  </si>
  <si>
    <t>764216606</t>
  </si>
  <si>
    <t>Oplechování parapetů z pozinkovaného plechu s povrchovou úpravou rovných mechanicky kotvené, bez rohů rš 500 mm</t>
  </si>
  <si>
    <t>128</t>
  </si>
  <si>
    <t>https://podminky.urs.cz/item/CS_URS_2025_01/764216606</t>
  </si>
  <si>
    <t>29,40+15,00*2+0,60*4</t>
  </si>
  <si>
    <t>764511602</t>
  </si>
  <si>
    <t>Žlab podokapní z pozinkovaného plechu s povrchovou úpravou včetně háků a čel půlkruhový rš 330 mm</t>
  </si>
  <si>
    <t>130</t>
  </si>
  <si>
    <t>https://podminky.urs.cz/item/CS_URS_2025_01/764511602</t>
  </si>
  <si>
    <t>65</t>
  </si>
  <si>
    <t>764511643</t>
  </si>
  <si>
    <t>Žlab podokapní z pozinkovaného plechu s povrchovou úpravou včetně háků a čel kotlík oválný (trychtýřový), rš žlabu/průměr svodu 330/120 mm</t>
  </si>
  <si>
    <t>132</t>
  </si>
  <si>
    <t>https://podminky.urs.cz/item/CS_URS_2025_01/764511643</t>
  </si>
  <si>
    <t>764518623</t>
  </si>
  <si>
    <t>Svod z pozinkovaného plechu s upraveným povrchem včetně objímek, kolen a odskoků kruhový, průměru 120 mm</t>
  </si>
  <si>
    <t>134</t>
  </si>
  <si>
    <t>https://podminky.urs.cz/item/CS_URS_2025_01/764518623</t>
  </si>
  <si>
    <t>6,50*2</t>
  </si>
  <si>
    <t>67</t>
  </si>
  <si>
    <t>998764102</t>
  </si>
  <si>
    <t>Přesun hmot pro konstrukce klempířské stanovený z hmotnosti přesunovaného materiálu vodorovná dopravní vzdálenost do 50 m v objektech výšky přes 6 do 12 m</t>
  </si>
  <si>
    <t>136</t>
  </si>
  <si>
    <t>https://podminky.urs.cz/item/CS_URS_2025_01/998764102</t>
  </si>
  <si>
    <t>767 - 2</t>
  </si>
  <si>
    <t>Lanový kotvící systém ( bude upřesněno - projekt neřeší )</t>
  </si>
  <si>
    <t>767881124</t>
  </si>
  <si>
    <t>Montáž záchytného systému proti pádu bodů samostatných nebo v systému s poddajným kotvícím vedením do ocelových profilů šroubením, sevřením</t>
  </si>
  <si>
    <t>138</t>
  </si>
  <si>
    <t>https://podminky.urs.cz/item/CS_URS_2025_01/767881124</t>
  </si>
  <si>
    <t>"ST1" 10</t>
  </si>
  <si>
    <t>"ST2" 4</t>
  </si>
  <si>
    <t>69</t>
  </si>
  <si>
    <t>709 R_001</t>
  </si>
  <si>
    <t>kotvicí bod ( bude upřesněno )</t>
  </si>
  <si>
    <t>140</t>
  </si>
  <si>
    <t>767881161</t>
  </si>
  <si>
    <t>Montáž záchytného systému proti pádu nástavců určených k upevnění na sloupky nebo body v systému poddajného kotvícího vedení montáž lana uchycení lana k nástavcům</t>
  </si>
  <si>
    <t>142</t>
  </si>
  <si>
    <t>https://podminky.urs.cz/item/CS_URS_2025_01/767881161</t>
  </si>
  <si>
    <t>71</t>
  </si>
  <si>
    <t>31452200</t>
  </si>
  <si>
    <t>nerezové lano určené pro systémy s požadavkem na permanentní kotvicí vedení tl 6mm</t>
  </si>
  <si>
    <t>144</t>
  </si>
  <si>
    <t>998767202</t>
  </si>
  <si>
    <t>Přesun hmot pro zámečnické konstrukce stanovený procentní sazbou (%) z ceny vodorovná dopravní vzdálenost do 50 m v objektech výšky přes 6 do 12 m</t>
  </si>
  <si>
    <t>%</t>
  </si>
  <si>
    <t>146</t>
  </si>
  <si>
    <t>https://podminky.urs.cz/item/CS_URS_2025_01/998767202</t>
  </si>
  <si>
    <t>767_1</t>
  </si>
  <si>
    <t>Clonící zařízení</t>
  </si>
  <si>
    <t>73</t>
  </si>
  <si>
    <t>767 R_001</t>
  </si>
  <si>
    <t>Montáž a dodávka vč.dopravy - plastové lamely z měkčeného transparentního PVC - pozinkovaná nosná lišta pro uchycení lamel - typ svěrná - lamely - měkčené transparentní PVC tl.4,0 mm; šířka 0,40 m; překrytí 50% - šířka boxu cca.9,0 m - v každém boxu 2 krajní lamely červené - ocelové šponovací lano vč.příslušenství - podrobná specifikace dle PD ozn.4 na v.č.: 03 a cenová nabídka odborné firmy</t>
  </si>
  <si>
    <t>148</t>
  </si>
  <si>
    <t>767 R_002</t>
  </si>
  <si>
    <t>Montáž a dodávka - pomocná ocellová konstrukce pro montáž clonícího zařízení, povrchová úprava žárový pozink ( dle PD ozn.4 na v.č.: 03 )</t>
  </si>
  <si>
    <t>150</t>
  </si>
  <si>
    <t>75</t>
  </si>
  <si>
    <t>152</t>
  </si>
  <si>
    <t>783</t>
  </si>
  <si>
    <t>Dokončovací práce - nátěry</t>
  </si>
  <si>
    <t>783009401</t>
  </si>
  <si>
    <t>Bezpečnostní šrafování stěn nebo svislých ploch rovných</t>
  </si>
  <si>
    <t>154</t>
  </si>
  <si>
    <t>https://podminky.urs.cz/item/CS_URS_2025_01/783009401</t>
  </si>
  <si>
    <t>svislá čela</t>
  </si>
  <si>
    <t>0,60*4,00*4</t>
  </si>
  <si>
    <t>02 - Ochrana před bleskem</t>
  </si>
  <si>
    <t>Bc.Adam Novák</t>
  </si>
  <si>
    <t>Rozpočet a výkaz výměr zpracován v SW ASTRA Zlín - rozpočtování v oboru elektro, aktuální cenová úroveň (2025). Import do KROS4.</t>
  </si>
  <si>
    <t>D1 - Ochrana před bleskem</t>
  </si>
  <si>
    <t xml:space="preserve">    D2 -  DRÁT</t>
  </si>
  <si>
    <t xml:space="preserve">    D3 - OCELOVÝ DRÁT POZINKOVANÝ</t>
  </si>
  <si>
    <t xml:space="preserve">    D4 - OCELOVÝ PÁSEK POZINKOVANÝ</t>
  </si>
  <si>
    <t xml:space="preserve">    D5 - ZEMNIČE</t>
  </si>
  <si>
    <t xml:space="preserve">    D6 - PODPĚRA VEDENÍ</t>
  </si>
  <si>
    <t xml:space="preserve">    D7 - SVORKA HROMOSVODNÍ,UZEMŇOVACÍ</t>
  </si>
  <si>
    <t xml:space="preserve">    D8 - OCHRANNÝ ÚHELNÍK A DRŽÁKY</t>
  </si>
  <si>
    <t xml:space="preserve">    D9 - MONTÁŽNÍ PRÁCE</t>
  </si>
  <si>
    <t xml:space="preserve">    D10 - PROVEDENI REVIZNICH ZKOUSEK DLE CSN 33 2000-6</t>
  </si>
  <si>
    <t>D1</t>
  </si>
  <si>
    <t>D2</t>
  </si>
  <si>
    <t xml:space="preserve"> DRÁT</t>
  </si>
  <si>
    <t>1244-370</t>
  </si>
  <si>
    <t>Drát 8 AlMgSi T/4 drát o 8mm AlMgSi T/4 (0,135kg/m) měkký</t>
  </si>
  <si>
    <t>D3</t>
  </si>
  <si>
    <t>OCELOVÝ DRÁT POZINKOVANÝ</t>
  </si>
  <si>
    <t>1244-3</t>
  </si>
  <si>
    <t>Drát 10 drát o 10mm(0,62kg/m), volně</t>
  </si>
  <si>
    <t>D4</t>
  </si>
  <si>
    <t>OCELOVÝ PÁSEK POZINKOVANÝ</t>
  </si>
  <si>
    <t>1244-8</t>
  </si>
  <si>
    <t>Páska 30x4 páska 30x4 (0,95 kg/m), volně</t>
  </si>
  <si>
    <t>D5</t>
  </si>
  <si>
    <t>ZEMNIČE</t>
  </si>
  <si>
    <t>1244-255</t>
  </si>
  <si>
    <t>ZT 2,0s zemnící tyč se svorkou ø 25mm, L 2000mm</t>
  </si>
  <si>
    <t>ks</t>
  </si>
  <si>
    <t>D6</t>
  </si>
  <si>
    <t>PODPĚRA VEDENÍ</t>
  </si>
  <si>
    <t>1244-299</t>
  </si>
  <si>
    <t>PV 1p-30 do zdiva, L 30mm, plastová - barva dle OK</t>
  </si>
  <si>
    <t>D7</t>
  </si>
  <si>
    <t>SVORKA HROMOSVODNÍ,UZEMŇOVACÍ</t>
  </si>
  <si>
    <t>1244-412</t>
  </si>
  <si>
    <t>SS N spojovací nerez</t>
  </si>
  <si>
    <t>1244-415</t>
  </si>
  <si>
    <t>SP N připojovací nerez</t>
  </si>
  <si>
    <t>1244-239</t>
  </si>
  <si>
    <t>SR 3a svorka páska-drát</t>
  </si>
  <si>
    <t>1244-414</t>
  </si>
  <si>
    <t>SZc N zkušební nerez</t>
  </si>
  <si>
    <t>D8</t>
  </si>
  <si>
    <t>OCHRANNÝ ÚHELNÍK A DRŽÁKY</t>
  </si>
  <si>
    <t>1244-403</t>
  </si>
  <si>
    <t>OU 1,7 N ochranný úhelník, L 1700mm</t>
  </si>
  <si>
    <t>1244-405</t>
  </si>
  <si>
    <t>DUDa-22 N držák ochranného úhelníku nerez, L 220mm</t>
  </si>
  <si>
    <t>D9</t>
  </si>
  <si>
    <t>MONTÁŽNÍ PRÁCE</t>
  </si>
  <si>
    <t>9999-839</t>
  </si>
  <si>
    <t>Štítek pro označení svodu</t>
  </si>
  <si>
    <t>9999-840</t>
  </si>
  <si>
    <t>Tvarování mont.dílu</t>
  </si>
  <si>
    <t>9999-840.1</t>
  </si>
  <si>
    <t>bezpečnostní tabulka</t>
  </si>
  <si>
    <t>9999-840.2</t>
  </si>
  <si>
    <t>Smršťovací návlek - přechod ze země na vzduch, z betonu na vzduch</t>
  </si>
  <si>
    <t>D10</t>
  </si>
  <si>
    <t>PROVEDENI REVIZNICH ZKOUSEK DLE CSN 33 2000-6</t>
  </si>
  <si>
    <t>9999-1298</t>
  </si>
  <si>
    <t>Revizni technik - výchozí revize, vypracování revizní zprávy</t>
  </si>
  <si>
    <t>hod</t>
  </si>
  <si>
    <t>VON - Vedlejší a ostatní ...</t>
  </si>
  <si>
    <t>D1 - VON - vedlejší a ostatní náklady</t>
  </si>
  <si>
    <t>VON - vedlejší a ostatní náklady</t>
  </si>
  <si>
    <t>002-004.1</t>
  </si>
  <si>
    <t>Zařízení staveniště, vč. BOZP - Veškeré činnosti dle vyhl. 230/2012Sb. §9 odst. 2 související s vybudováním, provozem a likvidací staveniště, vč. úklidu objektu před předáním stavby. Standardní prvky BOZP (mobilní oplocení, výstražné značení, přechody výkopů vč. oplocení, zábradlí, atd - vč. jejich dodávky, montáže, údržby a demontáže, resp. likvidace) a povinosti vyplívající z plánu BOZP vč. připomínek příslušných úřadů</t>
  </si>
  <si>
    <t>002-008</t>
  </si>
  <si>
    <t>Náklady vyplívající z požadavků DOSS a správců inženýrských sítí - Veškeré náklady vyplívající se zajištění plnění požadavků DOSS a správců inženýrských sítí (objednání vytýčení inženýrských sítí, komunikace se správci in. sítí a DOSS dle jejich vyjádření a rozhodnutí - viz. dokladová část, .....).</t>
  </si>
  <si>
    <t>002-101_3</t>
  </si>
  <si>
    <t>Geodetické práce v průběhu stavby ( základové patky, piloty apod.)</t>
  </si>
  <si>
    <t>002-102.1</t>
  </si>
  <si>
    <t>Geodetické zaměření řešených stavebních objetků po dokončení díla - Geodetické zaměření veškerých řešených stavebních objetků a jejich částí dle vyhl. č. 230/2012Sb. §10 odst. 2 (geometriký plán pro zápis do katastru nemovitostí v 6ti tištěných originálních vyhotoveních + 1x elektronicky CD)</t>
  </si>
  <si>
    <t>002-201.1</t>
  </si>
  <si>
    <t>Projektová dokumentace skutečného provedení - Projektová dokumentace skutečného provedení dle vyhl. č. 230/2012Sb. §10 odst. 2 - 4x tištěně a 1x elektronicky na CD nosiči</t>
  </si>
  <si>
    <t>002-301.1</t>
  </si>
  <si>
    <t>Kompletace atestů, certifikátů, revizních zpráv a ostatních dokladů - Kompletace atestů, certifikátů, revizních zpráv, protokolů o kotrolách, dokladů o vlastnostech materiálů, dokladů o likvidaci odpadu a ostatních dokladů potřebných k předání a kolaudaci stavby - 3x tištěně a 1x tištěně na CD nosiči.</t>
  </si>
  <si>
    <t>002-302</t>
  </si>
  <si>
    <t>Dílenská dokumentace k ocelové konstrukci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</si>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</sst>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51203" TargetMode="External" /><Relationship Id="rId2" Type="http://schemas.openxmlformats.org/officeDocument/2006/relationships/hyperlink" Target="https://podminky.urs.cz/item/CS_URS_2025_01/132251252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67151101" TargetMode="External" /><Relationship Id="rId6" Type="http://schemas.openxmlformats.org/officeDocument/2006/relationships/hyperlink" Target="https://podminky.urs.cz/item/CS_URS_2025_01/174151101" TargetMode="External" /><Relationship Id="rId7" Type="http://schemas.openxmlformats.org/officeDocument/2006/relationships/hyperlink" Target="https://podminky.urs.cz/item/CS_URS_2025_01/17125120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51101201" TargetMode="External" /><Relationship Id="rId10" Type="http://schemas.openxmlformats.org/officeDocument/2006/relationships/hyperlink" Target="https://podminky.urs.cz/item/CS_URS_2025_01/151101211" TargetMode="External" /><Relationship Id="rId11" Type="http://schemas.openxmlformats.org/officeDocument/2006/relationships/hyperlink" Target="https://podminky.urs.cz/item/CS_URS_2025_01/151101301" TargetMode="External" /><Relationship Id="rId12" Type="http://schemas.openxmlformats.org/officeDocument/2006/relationships/hyperlink" Target="https://podminky.urs.cz/item/CS_URS_2025_01/151101311" TargetMode="External" /><Relationship Id="rId13" Type="http://schemas.openxmlformats.org/officeDocument/2006/relationships/hyperlink" Target="https://podminky.urs.cz/item/CS_URS_2025_01/919735113" TargetMode="External" /><Relationship Id="rId14" Type="http://schemas.openxmlformats.org/officeDocument/2006/relationships/hyperlink" Target="https://podminky.urs.cz/item/CS_URS_2025_01/113107183" TargetMode="External" /><Relationship Id="rId15" Type="http://schemas.openxmlformats.org/officeDocument/2006/relationships/hyperlink" Target="https://podminky.urs.cz/item/CS_URS_2025_01/113107163" TargetMode="External" /><Relationship Id="rId16" Type="http://schemas.openxmlformats.org/officeDocument/2006/relationships/hyperlink" Target="https://podminky.urs.cz/item/CS_URS_2025_01/274321411" TargetMode="External" /><Relationship Id="rId17" Type="http://schemas.openxmlformats.org/officeDocument/2006/relationships/hyperlink" Target="https://podminky.urs.cz/item/CS_URS_2025_01/274362021" TargetMode="External" /><Relationship Id="rId18" Type="http://schemas.openxmlformats.org/officeDocument/2006/relationships/hyperlink" Target="https://podminky.urs.cz/item/CS_URS_2025_01/311261141" TargetMode="External" /><Relationship Id="rId19" Type="http://schemas.openxmlformats.org/officeDocument/2006/relationships/hyperlink" Target="https://podminky.urs.cz/item/CS_URS_2025_01/342171112" TargetMode="External" /><Relationship Id="rId20" Type="http://schemas.openxmlformats.org/officeDocument/2006/relationships/hyperlink" Target="https://podminky.urs.cz/item/CS_URS_2025_01/444171112" TargetMode="External" /><Relationship Id="rId21" Type="http://schemas.openxmlformats.org/officeDocument/2006/relationships/hyperlink" Target="https://podminky.urs.cz/item/CS_URS_2025_01/953946115" TargetMode="External" /><Relationship Id="rId22" Type="http://schemas.openxmlformats.org/officeDocument/2006/relationships/hyperlink" Target="https://podminky.urs.cz/item/CS_URS_2025_01/953946124" TargetMode="External" /><Relationship Id="rId23" Type="http://schemas.openxmlformats.org/officeDocument/2006/relationships/hyperlink" Target="https://podminky.urs.cz/item/CS_URS_2025_01/953946135" TargetMode="External" /><Relationship Id="rId24" Type="http://schemas.openxmlformats.org/officeDocument/2006/relationships/hyperlink" Target="https://podminky.urs.cz/item/CS_URS_2025_01/953946115" TargetMode="External" /><Relationship Id="rId25" Type="http://schemas.openxmlformats.org/officeDocument/2006/relationships/hyperlink" Target="https://podminky.urs.cz/item/CS_URS_2025_01/577154111" TargetMode="External" /><Relationship Id="rId26" Type="http://schemas.openxmlformats.org/officeDocument/2006/relationships/hyperlink" Target="https://podminky.urs.cz/item/CS_URS_2025_01/577186111" TargetMode="External" /><Relationship Id="rId27" Type="http://schemas.openxmlformats.org/officeDocument/2006/relationships/hyperlink" Target="https://podminky.urs.cz/item/CS_URS_2025_01/573211112" TargetMode="External" /><Relationship Id="rId28" Type="http://schemas.openxmlformats.org/officeDocument/2006/relationships/hyperlink" Target="https://podminky.urs.cz/item/CS_URS_2025_01/564811111" TargetMode="External" /><Relationship Id="rId29" Type="http://schemas.openxmlformats.org/officeDocument/2006/relationships/hyperlink" Target="https://podminky.urs.cz/item/CS_URS_2025_01/564871116" TargetMode="External" /><Relationship Id="rId30" Type="http://schemas.openxmlformats.org/officeDocument/2006/relationships/hyperlink" Target="https://podminky.urs.cz/item/CS_URS_2025_01/919121112" TargetMode="External" /><Relationship Id="rId31" Type="http://schemas.openxmlformats.org/officeDocument/2006/relationships/hyperlink" Target="https://podminky.urs.cz/item/CS_URS_2025_01/941111121" TargetMode="External" /><Relationship Id="rId32" Type="http://schemas.openxmlformats.org/officeDocument/2006/relationships/hyperlink" Target="https://podminky.urs.cz/item/CS_URS_2025_01/941111221" TargetMode="External" /><Relationship Id="rId33" Type="http://schemas.openxmlformats.org/officeDocument/2006/relationships/hyperlink" Target="https://podminky.urs.cz/item/CS_URS_2025_01/941111821" TargetMode="External" /><Relationship Id="rId34" Type="http://schemas.openxmlformats.org/officeDocument/2006/relationships/hyperlink" Target="https://podminky.urs.cz/item/CS_URS_2025_01/946113116" TargetMode="External" /><Relationship Id="rId35" Type="http://schemas.openxmlformats.org/officeDocument/2006/relationships/hyperlink" Target="https://podminky.urs.cz/item/CS_URS_2025_01/946113216" TargetMode="External" /><Relationship Id="rId36" Type="http://schemas.openxmlformats.org/officeDocument/2006/relationships/hyperlink" Target="https://podminky.urs.cz/item/CS_URS_2025_01/946113816" TargetMode="External" /><Relationship Id="rId37" Type="http://schemas.openxmlformats.org/officeDocument/2006/relationships/hyperlink" Target="https://podminky.urs.cz/item/CS_URS_2025_01/946113118" TargetMode="External" /><Relationship Id="rId38" Type="http://schemas.openxmlformats.org/officeDocument/2006/relationships/hyperlink" Target="https://podminky.urs.cz/item/CS_URS_2025_01/946113218" TargetMode="External" /><Relationship Id="rId39" Type="http://schemas.openxmlformats.org/officeDocument/2006/relationships/hyperlink" Target="https://podminky.urs.cz/item/CS_URS_2025_01/946113818" TargetMode="External" /><Relationship Id="rId40" Type="http://schemas.openxmlformats.org/officeDocument/2006/relationships/hyperlink" Target="https://podminky.urs.cz/item/CS_URS_2025_01/952901411" TargetMode="External" /><Relationship Id="rId41" Type="http://schemas.openxmlformats.org/officeDocument/2006/relationships/hyperlink" Target="https://podminky.urs.cz/item/CS_URS_2025_01/953961114" TargetMode="External" /><Relationship Id="rId42" Type="http://schemas.openxmlformats.org/officeDocument/2006/relationships/hyperlink" Target="https://podminky.urs.cz/item/CS_URS_2025_01/953961214" TargetMode="External" /><Relationship Id="rId43" Type="http://schemas.openxmlformats.org/officeDocument/2006/relationships/hyperlink" Target="https://podminky.urs.cz/item/CS_URS_2025_01/997221551" TargetMode="External" /><Relationship Id="rId44" Type="http://schemas.openxmlformats.org/officeDocument/2006/relationships/hyperlink" Target="https://podminky.urs.cz/item/CS_URS_2025_01/997221559" TargetMode="External" /><Relationship Id="rId45" Type="http://schemas.openxmlformats.org/officeDocument/2006/relationships/hyperlink" Target="https://podminky.urs.cz/item/CS_URS_2025_01/997221611" TargetMode="External" /><Relationship Id="rId46" Type="http://schemas.openxmlformats.org/officeDocument/2006/relationships/hyperlink" Target="https://podminky.urs.cz/item/CS_URS_2025_01/997221645" TargetMode="External" /><Relationship Id="rId47" Type="http://schemas.openxmlformats.org/officeDocument/2006/relationships/hyperlink" Target="https://podminky.urs.cz/item/CS_URS_2025_01/997221655" TargetMode="External" /><Relationship Id="rId48" Type="http://schemas.openxmlformats.org/officeDocument/2006/relationships/hyperlink" Target="https://podminky.urs.cz/item/CS_URS_2025_01/998014111" TargetMode="External" /><Relationship Id="rId49" Type="http://schemas.openxmlformats.org/officeDocument/2006/relationships/hyperlink" Target="https://podminky.urs.cz/item/CS_URS_2025_01/764202105" TargetMode="External" /><Relationship Id="rId50" Type="http://schemas.openxmlformats.org/officeDocument/2006/relationships/hyperlink" Target="https://podminky.urs.cz/item/CS_URS_2025_01/764213456" TargetMode="External" /><Relationship Id="rId51" Type="http://schemas.openxmlformats.org/officeDocument/2006/relationships/hyperlink" Target="https://podminky.urs.cz/item/CS_URS_2025_01/764216606" TargetMode="External" /><Relationship Id="rId52" Type="http://schemas.openxmlformats.org/officeDocument/2006/relationships/hyperlink" Target="https://podminky.urs.cz/item/CS_URS_2025_01/764511602" TargetMode="External" /><Relationship Id="rId53" Type="http://schemas.openxmlformats.org/officeDocument/2006/relationships/hyperlink" Target="https://podminky.urs.cz/item/CS_URS_2025_01/764511643" TargetMode="External" /><Relationship Id="rId54" Type="http://schemas.openxmlformats.org/officeDocument/2006/relationships/hyperlink" Target="https://podminky.urs.cz/item/CS_URS_2025_01/764518623" TargetMode="External" /><Relationship Id="rId55" Type="http://schemas.openxmlformats.org/officeDocument/2006/relationships/hyperlink" Target="https://podminky.urs.cz/item/CS_URS_2025_01/998764102" TargetMode="External" /><Relationship Id="rId56" Type="http://schemas.openxmlformats.org/officeDocument/2006/relationships/hyperlink" Target="https://podminky.urs.cz/item/CS_URS_2025_01/767881124" TargetMode="External" /><Relationship Id="rId57" Type="http://schemas.openxmlformats.org/officeDocument/2006/relationships/hyperlink" Target="https://podminky.urs.cz/item/CS_URS_2025_01/767881161" TargetMode="External" /><Relationship Id="rId58" Type="http://schemas.openxmlformats.org/officeDocument/2006/relationships/hyperlink" Target="https://podminky.urs.cz/item/CS_URS_2025_01/998767202" TargetMode="External" /><Relationship Id="rId59" Type="http://schemas.openxmlformats.org/officeDocument/2006/relationships/hyperlink" Target="https://podminky.urs.cz/item/CS_URS_2025_01/998767202" TargetMode="External" /><Relationship Id="rId60" Type="http://schemas.openxmlformats.org/officeDocument/2006/relationships/hyperlink" Target="https://podminky.urs.cz/item/CS_URS_2025_01/78300940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Zastřešení skládky inertního posypu střediska Jemnice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14. 2. 2025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KSÚSV, Kosovská 1122/16, Jihlava 58801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Ing.Josef Slabý, Arnolec 30, Jamné 58827_x0009__x0009__x0009__x0009__x0009__x0009__x0009__x0009__x0009__x0009_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Fr.Neuwirth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stavební část'!P100</f>
        <v>0</v>
      </c>
      <c r="AV55" s="123">
        <f>'01 - stavební část'!J33</f>
        <v>0</v>
      </c>
      <c r="AW55" s="123">
        <f>'01 - stavební část'!J34</f>
        <v>0</v>
      </c>
      <c r="AX55" s="123">
        <f>'01 - stavební část'!J35</f>
        <v>0</v>
      </c>
      <c r="AY55" s="123">
        <f>'01 - stavební část'!J36</f>
        <v>0</v>
      </c>
      <c r="AZ55" s="123">
        <f>'01 - stavební část'!F33</f>
        <v>0</v>
      </c>
      <c r="BA55" s="123">
        <f>'01 - stavební část'!F34</f>
        <v>0</v>
      </c>
      <c r="BB55" s="123">
        <f>'01 - stavební část'!F35</f>
        <v>0</v>
      </c>
      <c r="BC55" s="123">
        <f>'01 - stavební část'!F36</f>
        <v>0</v>
      </c>
      <c r="BD55" s="125">
        <f>'01 - stavební část'!F37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Ochrana před bleskem'!J30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'02 - Ochrana před bleskem'!P89</f>
        <v>0</v>
      </c>
      <c r="AV56" s="123">
        <f>'02 - Ochrana před bleskem'!J33</f>
        <v>0</v>
      </c>
      <c r="AW56" s="123">
        <f>'02 - Ochrana před bleskem'!J34</f>
        <v>0</v>
      </c>
      <c r="AX56" s="123">
        <f>'02 - Ochrana před bleskem'!J35</f>
        <v>0</v>
      </c>
      <c r="AY56" s="123">
        <f>'02 - Ochrana před bleskem'!J36</f>
        <v>0</v>
      </c>
      <c r="AZ56" s="123">
        <f>'02 - Ochrana před bleskem'!F33</f>
        <v>0</v>
      </c>
      <c r="BA56" s="123">
        <f>'02 - Ochrana před bleskem'!F34</f>
        <v>0</v>
      </c>
      <c r="BB56" s="123">
        <f>'02 - Ochrana před bleskem'!F35</f>
        <v>0</v>
      </c>
      <c r="BC56" s="123">
        <f>'02 - Ochrana před bleskem'!F36</f>
        <v>0</v>
      </c>
      <c r="BD56" s="125">
        <f>'02 - Ochrana před bleskem'!F37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'VON - Vedlejší a ostatní 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7">
        <v>0</v>
      </c>
      <c r="AT57" s="128">
        <f>ROUND(SUM(AV57:AW57),2)</f>
        <v>0</v>
      </c>
      <c r="AU57" s="129">
        <f>'VON - Vedlejší a ostatní ...'!P80</f>
        <v>0</v>
      </c>
      <c r="AV57" s="128">
        <f>'VON - Vedlejší a ostatní ...'!J33</f>
        <v>0</v>
      </c>
      <c r="AW57" s="128">
        <f>'VON - Vedlejší a ostatní ...'!J34</f>
        <v>0</v>
      </c>
      <c r="AX57" s="128">
        <f>'VON - Vedlejší a ostatní ...'!J35</f>
        <v>0</v>
      </c>
      <c r="AY57" s="128">
        <f>'VON - Vedlejší a ostatní ...'!J36</f>
        <v>0</v>
      </c>
      <c r="AZ57" s="128">
        <f>'VON - Vedlejší a ostatní ...'!F33</f>
        <v>0</v>
      </c>
      <c r="BA57" s="128">
        <f>'VON - Vedlejší a ostatní ...'!F34</f>
        <v>0</v>
      </c>
      <c r="BB57" s="128">
        <f>'VON - Vedlejší a ostatní ...'!F35</f>
        <v>0</v>
      </c>
      <c r="BC57" s="128">
        <f>'VON - Vedlejší a ostatní ...'!F36</f>
        <v>0</v>
      </c>
      <c r="BD57" s="130">
        <f>'VON - Vedlejší a ostatní ...'!F37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NKoDwjjwMtR9JXTg58lm/MvS14J64ygHVziBml17d48puffJqgI1FGZgElbbg9ubCkkcJCYwiYkGNBEFj9HaFg==" hashValue="QPn71WcjtpnThxrBn+apRSg0NxzhdyZGf8NLRBnJ7Fa5C0tsAwOWmjYAKgnSrWQAEikumLb2MuS2u8ZA9vWTnA==" algorithmName="SHA-512" password="CEE1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tavební část'!C2" display="/"/>
    <hyperlink ref="A56" location="'02 - Ochrana před bleskem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Zastřešení skládky inertního posypu střediska Jemnice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91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ROUND(J100,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ROUND((SUM(BE100:BE413)),  2)</f>
        <v>0</v>
      </c>
      <c r="G33" s="41"/>
      <c r="H33" s="41"/>
      <c r="I33" s="151">
        <v>0.20999999999999999</v>
      </c>
      <c r="J33" s="150">
        <f>ROUND(((SUM(BE100:BE413))*I33),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ROUND((SUM(BF100:BF413)),  2)</f>
        <v>0</v>
      </c>
      <c r="G34" s="41"/>
      <c r="H34" s="41"/>
      <c r="I34" s="151">
        <v>0.12</v>
      </c>
      <c r="J34" s="150">
        <f>ROUND(((SUM(BF100:BF413))*I34),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ROUND((SUM(BG100:BG413)),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ROUND((SUM(BH100:BH413)),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ROUND((SUM(BI100:BI413)),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Zastřešení skládky inertního posypu střediska Jemnice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54.45" customHeight="1">
      <c r="A54" s="41"/>
      <c r="B54" s="42"/>
      <c r="C54" s="35" t="s">
        <v>25</v>
      </c>
      <c r="D54" s="43"/>
      <c r="E54" s="43"/>
      <c r="F54" s="30" t="str">
        <f>E15</f>
        <v>KSÚSV, Kosovská 1122/16, Jihlava 58801</v>
      </c>
      <c r="G54" s="43"/>
      <c r="H54" s="43"/>
      <c r="I54" s="35" t="s">
        <v>31</v>
      </c>
      <c r="J54" s="39" t="str">
        <f>E21</f>
        <v>Ing.Josef Slabý, Arnolec 30, Jamné 58827_x0009__x0009__x0009__x0009__x0009__x0009__x0009__x0009__x0009__x0009_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J100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96</v>
      </c>
      <c r="E60" s="171"/>
      <c r="F60" s="171"/>
      <c r="G60" s="171"/>
      <c r="H60" s="171"/>
      <c r="I60" s="171"/>
      <c r="J60" s="172">
        <f>J101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97</v>
      </c>
      <c r="E61" s="177"/>
      <c r="F61" s="177"/>
      <c r="G61" s="177"/>
      <c r="H61" s="177"/>
      <c r="I61" s="177"/>
      <c r="J61" s="178">
        <f>J102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98</v>
      </c>
      <c r="E62" s="177"/>
      <c r="F62" s="177"/>
      <c r="G62" s="177"/>
      <c r="H62" s="177"/>
      <c r="I62" s="177"/>
      <c r="J62" s="178">
        <f>J147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99</v>
      </c>
      <c r="E63" s="177"/>
      <c r="F63" s="177"/>
      <c r="G63" s="177"/>
      <c r="H63" s="177"/>
      <c r="I63" s="177"/>
      <c r="J63" s="178">
        <f>J162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100</v>
      </c>
      <c r="E64" s="177"/>
      <c r="F64" s="177"/>
      <c r="G64" s="177"/>
      <c r="H64" s="177"/>
      <c r="I64" s="177"/>
      <c r="J64" s="178">
        <f>J175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101</v>
      </c>
      <c r="E65" s="177"/>
      <c r="F65" s="177"/>
      <c r="G65" s="177"/>
      <c r="H65" s="177"/>
      <c r="I65" s="177"/>
      <c r="J65" s="178">
        <f>J186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102</v>
      </c>
      <c r="E66" s="177"/>
      <c r="F66" s="177"/>
      <c r="G66" s="177"/>
      <c r="H66" s="177"/>
      <c r="I66" s="177"/>
      <c r="J66" s="178">
        <f>J203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103</v>
      </c>
      <c r="E67" s="177"/>
      <c r="F67" s="177"/>
      <c r="G67" s="177"/>
      <c r="H67" s="177"/>
      <c r="I67" s="177"/>
      <c r="J67" s="178">
        <f>J213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104</v>
      </c>
      <c r="E68" s="177"/>
      <c r="F68" s="177"/>
      <c r="G68" s="177"/>
      <c r="H68" s="177"/>
      <c r="I68" s="177"/>
      <c r="J68" s="178">
        <f>J223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105</v>
      </c>
      <c r="E69" s="177"/>
      <c r="F69" s="177"/>
      <c r="G69" s="177"/>
      <c r="H69" s="177"/>
      <c r="I69" s="177"/>
      <c r="J69" s="178">
        <f>J256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106</v>
      </c>
      <c r="E70" s="177"/>
      <c r="F70" s="177"/>
      <c r="G70" s="177"/>
      <c r="H70" s="177"/>
      <c r="I70" s="177"/>
      <c r="J70" s="178">
        <f>J284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107</v>
      </c>
      <c r="E71" s="177"/>
      <c r="F71" s="177"/>
      <c r="G71" s="177"/>
      <c r="H71" s="177"/>
      <c r="I71" s="177"/>
      <c r="J71" s="178">
        <f>J285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108</v>
      </c>
      <c r="E72" s="177"/>
      <c r="F72" s="177"/>
      <c r="G72" s="177"/>
      <c r="H72" s="177"/>
      <c r="I72" s="177"/>
      <c r="J72" s="178">
        <f>J297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109</v>
      </c>
      <c r="E73" s="177"/>
      <c r="F73" s="177"/>
      <c r="G73" s="177"/>
      <c r="H73" s="177"/>
      <c r="I73" s="177"/>
      <c r="J73" s="178">
        <f>J334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110</v>
      </c>
      <c r="E74" s="177"/>
      <c r="F74" s="177"/>
      <c r="G74" s="177"/>
      <c r="H74" s="177"/>
      <c r="I74" s="177"/>
      <c r="J74" s="178">
        <f>J347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111</v>
      </c>
      <c r="E75" s="177"/>
      <c r="F75" s="177"/>
      <c r="G75" s="177"/>
      <c r="H75" s="177"/>
      <c r="I75" s="177"/>
      <c r="J75" s="178">
        <f>J360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68"/>
      <c r="C76" s="169"/>
      <c r="D76" s="170" t="s">
        <v>112</v>
      </c>
      <c r="E76" s="171"/>
      <c r="F76" s="171"/>
      <c r="G76" s="171"/>
      <c r="H76" s="171"/>
      <c r="I76" s="171"/>
      <c r="J76" s="172">
        <f>J363</f>
        <v>0</v>
      </c>
      <c r="K76" s="169"/>
      <c r="L76" s="17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74"/>
      <c r="C77" s="175"/>
      <c r="D77" s="176" t="s">
        <v>113</v>
      </c>
      <c r="E77" s="177"/>
      <c r="F77" s="177"/>
      <c r="G77" s="177"/>
      <c r="H77" s="177"/>
      <c r="I77" s="177"/>
      <c r="J77" s="178">
        <f>J364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114</v>
      </c>
      <c r="E78" s="177"/>
      <c r="F78" s="177"/>
      <c r="G78" s="177"/>
      <c r="H78" s="177"/>
      <c r="I78" s="177"/>
      <c r="J78" s="178">
        <f>J389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115</v>
      </c>
      <c r="E79" s="177"/>
      <c r="F79" s="177"/>
      <c r="G79" s="177"/>
      <c r="H79" s="177"/>
      <c r="I79" s="177"/>
      <c r="J79" s="178">
        <f>J402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4"/>
      <c r="C80" s="175"/>
      <c r="D80" s="176" t="s">
        <v>116</v>
      </c>
      <c r="E80" s="177"/>
      <c r="F80" s="177"/>
      <c r="G80" s="177"/>
      <c r="H80" s="177"/>
      <c r="I80" s="177"/>
      <c r="J80" s="178">
        <f>J407</f>
        <v>0</v>
      </c>
      <c r="K80" s="175"/>
      <c r="L80" s="17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2" customFormat="1" ht="21.84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62"/>
      <c r="C82" s="63"/>
      <c r="D82" s="63"/>
      <c r="E82" s="63"/>
      <c r="F82" s="63"/>
      <c r="G82" s="63"/>
      <c r="H82" s="63"/>
      <c r="I82" s="63"/>
      <c r="J82" s="63"/>
      <c r="K82" s="6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6" s="2" customFormat="1" ht="6.96" customHeight="1">
      <c r="A86" s="41"/>
      <c r="B86" s="64"/>
      <c r="C86" s="65"/>
      <c r="D86" s="65"/>
      <c r="E86" s="65"/>
      <c r="F86" s="65"/>
      <c r="G86" s="65"/>
      <c r="H86" s="65"/>
      <c r="I86" s="65"/>
      <c r="J86" s="65"/>
      <c r="K86" s="65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4.96" customHeight="1">
      <c r="A87" s="41"/>
      <c r="B87" s="42"/>
      <c r="C87" s="26" t="s">
        <v>117</v>
      </c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16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163" t="str">
        <f>E7</f>
        <v>Zastřešení skládky inertního posypu střediska Jemnice</v>
      </c>
      <c r="F90" s="35"/>
      <c r="G90" s="35"/>
      <c r="H90" s="35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90</v>
      </c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72" t="str">
        <f>E9</f>
        <v>01 - stavební část</v>
      </c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21</v>
      </c>
      <c r="D94" s="43"/>
      <c r="E94" s="43"/>
      <c r="F94" s="30" t="str">
        <f>F12</f>
        <v xml:space="preserve"> </v>
      </c>
      <c r="G94" s="43"/>
      <c r="H94" s="43"/>
      <c r="I94" s="35" t="s">
        <v>23</v>
      </c>
      <c r="J94" s="75" t="str">
        <f>IF(J12="","",J12)</f>
        <v>14. 2. 2025</v>
      </c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54.45" customHeight="1">
      <c r="A96" s="41"/>
      <c r="B96" s="42"/>
      <c r="C96" s="35" t="s">
        <v>25</v>
      </c>
      <c r="D96" s="43"/>
      <c r="E96" s="43"/>
      <c r="F96" s="30" t="str">
        <f>E15</f>
        <v>KSÚSV, Kosovská 1122/16, Jihlava 58801</v>
      </c>
      <c r="G96" s="43"/>
      <c r="H96" s="43"/>
      <c r="I96" s="35" t="s">
        <v>31</v>
      </c>
      <c r="J96" s="39" t="str">
        <f>E21</f>
        <v>Ing.Josef Slabý, Arnolec 30, Jamné 58827_x0009__x0009__x0009__x0009__x0009__x0009__x0009__x0009__x0009__x0009_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29</v>
      </c>
      <c r="D97" s="43"/>
      <c r="E97" s="43"/>
      <c r="F97" s="30" t="str">
        <f>IF(E18="","",E18)</f>
        <v>Vyplň údaj</v>
      </c>
      <c r="G97" s="43"/>
      <c r="H97" s="43"/>
      <c r="I97" s="35" t="s">
        <v>34</v>
      </c>
      <c r="J97" s="39" t="str">
        <f>E24</f>
        <v>Fr.Neuwirth</v>
      </c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0.32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11" customFormat="1" ht="29.28" customHeight="1">
      <c r="A99" s="180"/>
      <c r="B99" s="181"/>
      <c r="C99" s="182" t="s">
        <v>118</v>
      </c>
      <c r="D99" s="183" t="s">
        <v>57</v>
      </c>
      <c r="E99" s="183" t="s">
        <v>53</v>
      </c>
      <c r="F99" s="183" t="s">
        <v>54</v>
      </c>
      <c r="G99" s="183" t="s">
        <v>119</v>
      </c>
      <c r="H99" s="183" t="s">
        <v>120</v>
      </c>
      <c r="I99" s="183" t="s">
        <v>121</v>
      </c>
      <c r="J99" s="183" t="s">
        <v>94</v>
      </c>
      <c r="K99" s="184" t="s">
        <v>122</v>
      </c>
      <c r="L99" s="185"/>
      <c r="M99" s="95" t="s">
        <v>19</v>
      </c>
      <c r="N99" s="96" t="s">
        <v>42</v>
      </c>
      <c r="O99" s="96" t="s">
        <v>123</v>
      </c>
      <c r="P99" s="96" t="s">
        <v>124</v>
      </c>
      <c r="Q99" s="96" t="s">
        <v>125</v>
      </c>
      <c r="R99" s="96" t="s">
        <v>126</v>
      </c>
      <c r="S99" s="96" t="s">
        <v>127</v>
      </c>
      <c r="T99" s="97" t="s">
        <v>128</v>
      </c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</row>
    <row r="100" s="2" customFormat="1" ht="22.8" customHeight="1">
      <c r="A100" s="41"/>
      <c r="B100" s="42"/>
      <c r="C100" s="102" t="s">
        <v>129</v>
      </c>
      <c r="D100" s="43"/>
      <c r="E100" s="43"/>
      <c r="F100" s="43"/>
      <c r="G100" s="43"/>
      <c r="H100" s="43"/>
      <c r="I100" s="43"/>
      <c r="J100" s="186">
        <f>BK100</f>
        <v>0</v>
      </c>
      <c r="K100" s="43"/>
      <c r="L100" s="47"/>
      <c r="M100" s="98"/>
      <c r="N100" s="187"/>
      <c r="O100" s="99"/>
      <c r="P100" s="188">
        <f>P101+P363</f>
        <v>0</v>
      </c>
      <c r="Q100" s="99"/>
      <c r="R100" s="188">
        <f>R101+R363</f>
        <v>995.21858774999987</v>
      </c>
      <c r="S100" s="99"/>
      <c r="T100" s="189">
        <f>T101+T363</f>
        <v>170.22095999999999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71</v>
      </c>
      <c r="AU100" s="20" t="s">
        <v>95</v>
      </c>
      <c r="BK100" s="190">
        <f>BK101+BK363</f>
        <v>0</v>
      </c>
    </row>
    <row r="101" s="12" customFormat="1" ht="25.92" customHeight="1">
      <c r="A101" s="12"/>
      <c r="B101" s="191"/>
      <c r="C101" s="192"/>
      <c r="D101" s="193" t="s">
        <v>71</v>
      </c>
      <c r="E101" s="194" t="s">
        <v>130</v>
      </c>
      <c r="F101" s="194" t="s">
        <v>131</v>
      </c>
      <c r="G101" s="192"/>
      <c r="H101" s="192"/>
      <c r="I101" s="195"/>
      <c r="J101" s="196">
        <f>BK101</f>
        <v>0</v>
      </c>
      <c r="K101" s="192"/>
      <c r="L101" s="197"/>
      <c r="M101" s="198"/>
      <c r="N101" s="199"/>
      <c r="O101" s="199"/>
      <c r="P101" s="200">
        <f>P102+P147+P162+P175+P186+P203+P213+P223+P256+P284+P285+P297+P334+P347+P360</f>
        <v>0</v>
      </c>
      <c r="Q101" s="199"/>
      <c r="R101" s="200">
        <f>R102+R147+R162+R175+R186+R203+R213+R223+R256+R284+R285+R297+R334+R347+R360</f>
        <v>994.73948374999986</v>
      </c>
      <c r="S101" s="199"/>
      <c r="T101" s="201">
        <f>T102+T147+T162+T175+T186+T203+T213+T223+T256+T284+T285+T297+T334+T347+T360</f>
        <v>170.22095999999999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80</v>
      </c>
      <c r="AT101" s="203" t="s">
        <v>71</v>
      </c>
      <c r="AU101" s="203" t="s">
        <v>72</v>
      </c>
      <c r="AY101" s="202" t="s">
        <v>132</v>
      </c>
      <c r="BK101" s="204">
        <f>BK102+BK147+BK162+BK175+BK186+BK203+BK213+BK223+BK256+BK284+BK285+BK297+BK334+BK347+BK360</f>
        <v>0</v>
      </c>
    </row>
    <row r="102" s="12" customFormat="1" ht="22.8" customHeight="1">
      <c r="A102" s="12"/>
      <c r="B102" s="191"/>
      <c r="C102" s="192"/>
      <c r="D102" s="193" t="s">
        <v>71</v>
      </c>
      <c r="E102" s="205" t="s">
        <v>80</v>
      </c>
      <c r="F102" s="205" t="s">
        <v>133</v>
      </c>
      <c r="G102" s="192"/>
      <c r="H102" s="192"/>
      <c r="I102" s="195"/>
      <c r="J102" s="206">
        <f>BK102</f>
        <v>0</v>
      </c>
      <c r="K102" s="192"/>
      <c r="L102" s="197"/>
      <c r="M102" s="198"/>
      <c r="N102" s="199"/>
      <c r="O102" s="199"/>
      <c r="P102" s="200">
        <f>SUM(P103:P146)</f>
        <v>0</v>
      </c>
      <c r="Q102" s="199"/>
      <c r="R102" s="200">
        <f>SUM(R103:R146)</f>
        <v>0</v>
      </c>
      <c r="S102" s="199"/>
      <c r="T102" s="201">
        <f>SUM(T103:T146)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80</v>
      </c>
      <c r="AT102" s="203" t="s">
        <v>71</v>
      </c>
      <c r="AU102" s="203" t="s">
        <v>80</v>
      </c>
      <c r="AY102" s="202" t="s">
        <v>132</v>
      </c>
      <c r="BK102" s="204">
        <f>SUM(BK103:BK146)</f>
        <v>0</v>
      </c>
    </row>
    <row r="103" s="2" customFormat="1" ht="24.15" customHeight="1">
      <c r="A103" s="41"/>
      <c r="B103" s="42"/>
      <c r="C103" s="207" t="s">
        <v>80</v>
      </c>
      <c r="D103" s="207" t="s">
        <v>134</v>
      </c>
      <c r="E103" s="208" t="s">
        <v>135</v>
      </c>
      <c r="F103" s="209" t="s">
        <v>136</v>
      </c>
      <c r="G103" s="210" t="s">
        <v>137</v>
      </c>
      <c r="H103" s="211">
        <v>57.524999999999999</v>
      </c>
      <c r="I103" s="212"/>
      <c r="J103" s="213">
        <f>ROUND(I103*H103,2)</f>
        <v>0</v>
      </c>
      <c r="K103" s="209" t="s">
        <v>138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139</v>
      </c>
      <c r="AT103" s="218" t="s">
        <v>134</v>
      </c>
      <c r="AU103" s="218" t="s">
        <v>82</v>
      </c>
      <c r="AY103" s="20" t="s">
        <v>132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139</v>
      </c>
      <c r="BM103" s="218" t="s">
        <v>82</v>
      </c>
    </row>
    <row r="104" s="2" customFormat="1">
      <c r="A104" s="41"/>
      <c r="B104" s="42"/>
      <c r="C104" s="43"/>
      <c r="D104" s="220" t="s">
        <v>140</v>
      </c>
      <c r="E104" s="43"/>
      <c r="F104" s="221" t="s">
        <v>141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140</v>
      </c>
      <c r="AU104" s="20" t="s">
        <v>82</v>
      </c>
    </row>
    <row r="105" s="13" customFormat="1">
      <c r="A105" s="13"/>
      <c r="B105" s="225"/>
      <c r="C105" s="226"/>
      <c r="D105" s="227" t="s">
        <v>142</v>
      </c>
      <c r="E105" s="228" t="s">
        <v>19</v>
      </c>
      <c r="F105" s="229" t="s">
        <v>143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132</v>
      </c>
    </row>
    <row r="106" s="14" customFormat="1">
      <c r="A106" s="14"/>
      <c r="B106" s="236"/>
      <c r="C106" s="237"/>
      <c r="D106" s="227" t="s">
        <v>142</v>
      </c>
      <c r="E106" s="238" t="s">
        <v>19</v>
      </c>
      <c r="F106" s="239" t="s">
        <v>144</v>
      </c>
      <c r="G106" s="237"/>
      <c r="H106" s="240">
        <v>57.524999999999999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142</v>
      </c>
      <c r="AU106" s="246" t="s">
        <v>82</v>
      </c>
      <c r="AV106" s="14" t="s">
        <v>82</v>
      </c>
      <c r="AW106" s="14" t="s">
        <v>33</v>
      </c>
      <c r="AX106" s="14" t="s">
        <v>72</v>
      </c>
      <c r="AY106" s="246" t="s">
        <v>132</v>
      </c>
    </row>
    <row r="107" s="15" customFormat="1">
      <c r="A107" s="15"/>
      <c r="B107" s="247"/>
      <c r="C107" s="248"/>
      <c r="D107" s="227" t="s">
        <v>142</v>
      </c>
      <c r="E107" s="249" t="s">
        <v>19</v>
      </c>
      <c r="F107" s="250" t="s">
        <v>145</v>
      </c>
      <c r="G107" s="248"/>
      <c r="H107" s="251">
        <v>57.524999999999999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142</v>
      </c>
      <c r="AU107" s="257" t="s">
        <v>82</v>
      </c>
      <c r="AV107" s="15" t="s">
        <v>146</v>
      </c>
      <c r="AW107" s="15" t="s">
        <v>33</v>
      </c>
      <c r="AX107" s="15" t="s">
        <v>72</v>
      </c>
      <c r="AY107" s="257" t="s">
        <v>132</v>
      </c>
    </row>
    <row r="108" s="16" customFormat="1">
      <c r="A108" s="16"/>
      <c r="B108" s="258"/>
      <c r="C108" s="259"/>
      <c r="D108" s="227" t="s">
        <v>142</v>
      </c>
      <c r="E108" s="260" t="s">
        <v>19</v>
      </c>
      <c r="F108" s="261" t="s">
        <v>147</v>
      </c>
      <c r="G108" s="259"/>
      <c r="H108" s="262">
        <v>57.524999999999999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8" t="s">
        <v>142</v>
      </c>
      <c r="AU108" s="268" t="s">
        <v>82</v>
      </c>
      <c r="AV108" s="16" t="s">
        <v>139</v>
      </c>
      <c r="AW108" s="16" t="s">
        <v>33</v>
      </c>
      <c r="AX108" s="16" t="s">
        <v>80</v>
      </c>
      <c r="AY108" s="268" t="s">
        <v>132</v>
      </c>
    </row>
    <row r="109" s="2" customFormat="1" ht="24.15" customHeight="1">
      <c r="A109" s="41"/>
      <c r="B109" s="42"/>
      <c r="C109" s="207" t="s">
        <v>82</v>
      </c>
      <c r="D109" s="207" t="s">
        <v>134</v>
      </c>
      <c r="E109" s="208" t="s">
        <v>148</v>
      </c>
      <c r="F109" s="209" t="s">
        <v>149</v>
      </c>
      <c r="G109" s="210" t="s">
        <v>137</v>
      </c>
      <c r="H109" s="211">
        <v>43</v>
      </c>
      <c r="I109" s="212"/>
      <c r="J109" s="213">
        <f>ROUND(I109*H109,2)</f>
        <v>0</v>
      </c>
      <c r="K109" s="209" t="s">
        <v>138</v>
      </c>
      <c r="L109" s="47"/>
      <c r="M109" s="214" t="s">
        <v>19</v>
      </c>
      <c r="N109" s="215" t="s">
        <v>43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139</v>
      </c>
      <c r="AT109" s="218" t="s">
        <v>134</v>
      </c>
      <c r="AU109" s="218" t="s">
        <v>82</v>
      </c>
      <c r="AY109" s="20" t="s">
        <v>132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80</v>
      </c>
      <c r="BK109" s="219">
        <f>ROUND(I109*H109,2)</f>
        <v>0</v>
      </c>
      <c r="BL109" s="20" t="s">
        <v>139</v>
      </c>
      <c r="BM109" s="218" t="s">
        <v>139</v>
      </c>
    </row>
    <row r="110" s="2" customFormat="1">
      <c r="A110" s="41"/>
      <c r="B110" s="42"/>
      <c r="C110" s="43"/>
      <c r="D110" s="220" t="s">
        <v>140</v>
      </c>
      <c r="E110" s="43"/>
      <c r="F110" s="221" t="s">
        <v>150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140</v>
      </c>
      <c r="AU110" s="20" t="s">
        <v>82</v>
      </c>
    </row>
    <row r="111" s="14" customFormat="1">
      <c r="A111" s="14"/>
      <c r="B111" s="236"/>
      <c r="C111" s="237"/>
      <c r="D111" s="227" t="s">
        <v>142</v>
      </c>
      <c r="E111" s="238" t="s">
        <v>19</v>
      </c>
      <c r="F111" s="239" t="s">
        <v>151</v>
      </c>
      <c r="G111" s="237"/>
      <c r="H111" s="240">
        <v>43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142</v>
      </c>
      <c r="AU111" s="246" t="s">
        <v>82</v>
      </c>
      <c r="AV111" s="14" t="s">
        <v>82</v>
      </c>
      <c r="AW111" s="14" t="s">
        <v>33</v>
      </c>
      <c r="AX111" s="14" t="s">
        <v>72</v>
      </c>
      <c r="AY111" s="246" t="s">
        <v>132</v>
      </c>
    </row>
    <row r="112" s="15" customFormat="1">
      <c r="A112" s="15"/>
      <c r="B112" s="247"/>
      <c r="C112" s="248"/>
      <c r="D112" s="227" t="s">
        <v>142</v>
      </c>
      <c r="E112" s="249" t="s">
        <v>19</v>
      </c>
      <c r="F112" s="250" t="s">
        <v>145</v>
      </c>
      <c r="G112" s="248"/>
      <c r="H112" s="251">
        <v>43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142</v>
      </c>
      <c r="AU112" s="257" t="s">
        <v>82</v>
      </c>
      <c r="AV112" s="15" t="s">
        <v>146</v>
      </c>
      <c r="AW112" s="15" t="s">
        <v>33</v>
      </c>
      <c r="AX112" s="15" t="s">
        <v>72</v>
      </c>
      <c r="AY112" s="257" t="s">
        <v>132</v>
      </c>
    </row>
    <row r="113" s="16" customFormat="1">
      <c r="A113" s="16"/>
      <c r="B113" s="258"/>
      <c r="C113" s="259"/>
      <c r="D113" s="227" t="s">
        <v>142</v>
      </c>
      <c r="E113" s="260" t="s">
        <v>19</v>
      </c>
      <c r="F113" s="261" t="s">
        <v>147</v>
      </c>
      <c r="G113" s="259"/>
      <c r="H113" s="262">
        <v>43</v>
      </c>
      <c r="I113" s="263"/>
      <c r="J113" s="259"/>
      <c r="K113" s="259"/>
      <c r="L113" s="264"/>
      <c r="M113" s="265"/>
      <c r="N113" s="266"/>
      <c r="O113" s="266"/>
      <c r="P113" s="266"/>
      <c r="Q113" s="266"/>
      <c r="R113" s="266"/>
      <c r="S113" s="266"/>
      <c r="T113" s="267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T113" s="268" t="s">
        <v>142</v>
      </c>
      <c r="AU113" s="268" t="s">
        <v>82</v>
      </c>
      <c r="AV113" s="16" t="s">
        <v>139</v>
      </c>
      <c r="AW113" s="16" t="s">
        <v>33</v>
      </c>
      <c r="AX113" s="16" t="s">
        <v>80</v>
      </c>
      <c r="AY113" s="268" t="s">
        <v>132</v>
      </c>
    </row>
    <row r="114" s="2" customFormat="1" ht="37.8" customHeight="1">
      <c r="A114" s="41"/>
      <c r="B114" s="42"/>
      <c r="C114" s="207" t="s">
        <v>146</v>
      </c>
      <c r="D114" s="207" t="s">
        <v>134</v>
      </c>
      <c r="E114" s="208" t="s">
        <v>152</v>
      </c>
      <c r="F114" s="209" t="s">
        <v>153</v>
      </c>
      <c r="G114" s="210" t="s">
        <v>137</v>
      </c>
      <c r="H114" s="211">
        <v>150.06800000000001</v>
      </c>
      <c r="I114" s="212"/>
      <c r="J114" s="213">
        <f>ROUND(I114*H114,2)</f>
        <v>0</v>
      </c>
      <c r="K114" s="209" t="s">
        <v>138</v>
      </c>
      <c r="L114" s="47"/>
      <c r="M114" s="214" t="s">
        <v>19</v>
      </c>
      <c r="N114" s="215" t="s">
        <v>43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139</v>
      </c>
      <c r="AT114" s="218" t="s">
        <v>134</v>
      </c>
      <c r="AU114" s="218" t="s">
        <v>82</v>
      </c>
      <c r="AY114" s="20" t="s">
        <v>132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80</v>
      </c>
      <c r="BK114" s="219">
        <f>ROUND(I114*H114,2)</f>
        <v>0</v>
      </c>
      <c r="BL114" s="20" t="s">
        <v>139</v>
      </c>
      <c r="BM114" s="218" t="s">
        <v>154</v>
      </c>
    </row>
    <row r="115" s="2" customFormat="1">
      <c r="A115" s="41"/>
      <c r="B115" s="42"/>
      <c r="C115" s="43"/>
      <c r="D115" s="220" t="s">
        <v>140</v>
      </c>
      <c r="E115" s="43"/>
      <c r="F115" s="221" t="s">
        <v>155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140</v>
      </c>
      <c r="AU115" s="20" t="s">
        <v>82</v>
      </c>
    </row>
    <row r="116" s="13" customFormat="1">
      <c r="A116" s="13"/>
      <c r="B116" s="225"/>
      <c r="C116" s="226"/>
      <c r="D116" s="227" t="s">
        <v>142</v>
      </c>
      <c r="E116" s="228" t="s">
        <v>19</v>
      </c>
      <c r="F116" s="229" t="s">
        <v>156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82</v>
      </c>
      <c r="AV116" s="13" t="s">
        <v>80</v>
      </c>
      <c r="AW116" s="13" t="s">
        <v>33</v>
      </c>
      <c r="AX116" s="13" t="s">
        <v>72</v>
      </c>
      <c r="AY116" s="235" t="s">
        <v>132</v>
      </c>
    </row>
    <row r="117" s="14" customFormat="1">
      <c r="A117" s="14"/>
      <c r="B117" s="236"/>
      <c r="C117" s="237"/>
      <c r="D117" s="227" t="s">
        <v>142</v>
      </c>
      <c r="E117" s="238" t="s">
        <v>19</v>
      </c>
      <c r="F117" s="239" t="s">
        <v>157</v>
      </c>
      <c r="G117" s="237"/>
      <c r="H117" s="240">
        <v>100.52500000000001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142</v>
      </c>
      <c r="AU117" s="246" t="s">
        <v>82</v>
      </c>
      <c r="AV117" s="14" t="s">
        <v>82</v>
      </c>
      <c r="AW117" s="14" t="s">
        <v>33</v>
      </c>
      <c r="AX117" s="14" t="s">
        <v>72</v>
      </c>
      <c r="AY117" s="246" t="s">
        <v>132</v>
      </c>
    </row>
    <row r="118" s="13" customFormat="1">
      <c r="A118" s="13"/>
      <c r="B118" s="225"/>
      <c r="C118" s="226"/>
      <c r="D118" s="227" t="s">
        <v>142</v>
      </c>
      <c r="E118" s="228" t="s">
        <v>19</v>
      </c>
      <c r="F118" s="229" t="s">
        <v>158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82</v>
      </c>
      <c r="AV118" s="13" t="s">
        <v>80</v>
      </c>
      <c r="AW118" s="13" t="s">
        <v>33</v>
      </c>
      <c r="AX118" s="13" t="s">
        <v>72</v>
      </c>
      <c r="AY118" s="235" t="s">
        <v>132</v>
      </c>
    </row>
    <row r="119" s="14" customFormat="1">
      <c r="A119" s="14"/>
      <c r="B119" s="236"/>
      <c r="C119" s="237"/>
      <c r="D119" s="227" t="s">
        <v>142</v>
      </c>
      <c r="E119" s="238" t="s">
        <v>19</v>
      </c>
      <c r="F119" s="239" t="s">
        <v>159</v>
      </c>
      <c r="G119" s="237"/>
      <c r="H119" s="240">
        <v>49.542999999999999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142</v>
      </c>
      <c r="AU119" s="246" t="s">
        <v>82</v>
      </c>
      <c r="AV119" s="14" t="s">
        <v>82</v>
      </c>
      <c r="AW119" s="14" t="s">
        <v>33</v>
      </c>
      <c r="AX119" s="14" t="s">
        <v>72</v>
      </c>
      <c r="AY119" s="246" t="s">
        <v>132</v>
      </c>
    </row>
    <row r="120" s="15" customFormat="1">
      <c r="A120" s="15"/>
      <c r="B120" s="247"/>
      <c r="C120" s="248"/>
      <c r="D120" s="227" t="s">
        <v>142</v>
      </c>
      <c r="E120" s="249" t="s">
        <v>19</v>
      </c>
      <c r="F120" s="250" t="s">
        <v>145</v>
      </c>
      <c r="G120" s="248"/>
      <c r="H120" s="251">
        <v>150.06800000000001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142</v>
      </c>
      <c r="AU120" s="257" t="s">
        <v>82</v>
      </c>
      <c r="AV120" s="15" t="s">
        <v>146</v>
      </c>
      <c r="AW120" s="15" t="s">
        <v>33</v>
      </c>
      <c r="AX120" s="15" t="s">
        <v>72</v>
      </c>
      <c r="AY120" s="257" t="s">
        <v>132</v>
      </c>
    </row>
    <row r="121" s="16" customFormat="1">
      <c r="A121" s="16"/>
      <c r="B121" s="258"/>
      <c r="C121" s="259"/>
      <c r="D121" s="227" t="s">
        <v>142</v>
      </c>
      <c r="E121" s="260" t="s">
        <v>19</v>
      </c>
      <c r="F121" s="261" t="s">
        <v>147</v>
      </c>
      <c r="G121" s="259"/>
      <c r="H121" s="262">
        <v>150.06800000000001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T121" s="268" t="s">
        <v>142</v>
      </c>
      <c r="AU121" s="268" t="s">
        <v>82</v>
      </c>
      <c r="AV121" s="16" t="s">
        <v>139</v>
      </c>
      <c r="AW121" s="16" t="s">
        <v>33</v>
      </c>
      <c r="AX121" s="16" t="s">
        <v>80</v>
      </c>
      <c r="AY121" s="268" t="s">
        <v>132</v>
      </c>
    </row>
    <row r="122" s="2" customFormat="1" ht="37.8" customHeight="1">
      <c r="A122" s="41"/>
      <c r="B122" s="42"/>
      <c r="C122" s="207" t="s">
        <v>139</v>
      </c>
      <c r="D122" s="207" t="s">
        <v>134</v>
      </c>
      <c r="E122" s="208" t="s">
        <v>160</v>
      </c>
      <c r="F122" s="209" t="s">
        <v>161</v>
      </c>
      <c r="G122" s="210" t="s">
        <v>137</v>
      </c>
      <c r="H122" s="211">
        <v>750.34000000000003</v>
      </c>
      <c r="I122" s="212"/>
      <c r="J122" s="213">
        <f>ROUND(I122*H122,2)</f>
        <v>0</v>
      </c>
      <c r="K122" s="209" t="s">
        <v>138</v>
      </c>
      <c r="L122" s="47"/>
      <c r="M122" s="214" t="s">
        <v>19</v>
      </c>
      <c r="N122" s="215" t="s">
        <v>43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139</v>
      </c>
      <c r="AT122" s="218" t="s">
        <v>134</v>
      </c>
      <c r="AU122" s="218" t="s">
        <v>82</v>
      </c>
      <c r="AY122" s="20" t="s">
        <v>132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80</v>
      </c>
      <c r="BK122" s="219">
        <f>ROUND(I122*H122,2)</f>
        <v>0</v>
      </c>
      <c r="BL122" s="20" t="s">
        <v>139</v>
      </c>
      <c r="BM122" s="218" t="s">
        <v>162</v>
      </c>
    </row>
    <row r="123" s="2" customFormat="1">
      <c r="A123" s="41"/>
      <c r="B123" s="42"/>
      <c r="C123" s="43"/>
      <c r="D123" s="220" t="s">
        <v>140</v>
      </c>
      <c r="E123" s="43"/>
      <c r="F123" s="221" t="s">
        <v>163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140</v>
      </c>
      <c r="AU123" s="20" t="s">
        <v>82</v>
      </c>
    </row>
    <row r="124" s="14" customFormat="1">
      <c r="A124" s="14"/>
      <c r="B124" s="236"/>
      <c r="C124" s="237"/>
      <c r="D124" s="227" t="s">
        <v>142</v>
      </c>
      <c r="E124" s="238" t="s">
        <v>19</v>
      </c>
      <c r="F124" s="239" t="s">
        <v>164</v>
      </c>
      <c r="G124" s="237"/>
      <c r="H124" s="240">
        <v>750.34000000000003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142</v>
      </c>
      <c r="AU124" s="246" t="s">
        <v>82</v>
      </c>
      <c r="AV124" s="14" t="s">
        <v>82</v>
      </c>
      <c r="AW124" s="14" t="s">
        <v>33</v>
      </c>
      <c r="AX124" s="14" t="s">
        <v>72</v>
      </c>
      <c r="AY124" s="246" t="s">
        <v>132</v>
      </c>
    </row>
    <row r="125" s="16" customFormat="1">
      <c r="A125" s="16"/>
      <c r="B125" s="258"/>
      <c r="C125" s="259"/>
      <c r="D125" s="227" t="s">
        <v>142</v>
      </c>
      <c r="E125" s="260" t="s">
        <v>19</v>
      </c>
      <c r="F125" s="261" t="s">
        <v>147</v>
      </c>
      <c r="G125" s="259"/>
      <c r="H125" s="262">
        <v>750.34000000000003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8" t="s">
        <v>142</v>
      </c>
      <c r="AU125" s="268" t="s">
        <v>82</v>
      </c>
      <c r="AV125" s="16" t="s">
        <v>139</v>
      </c>
      <c r="AW125" s="16" t="s">
        <v>33</v>
      </c>
      <c r="AX125" s="16" t="s">
        <v>80</v>
      </c>
      <c r="AY125" s="268" t="s">
        <v>132</v>
      </c>
    </row>
    <row r="126" s="2" customFormat="1" ht="24.15" customHeight="1">
      <c r="A126" s="41"/>
      <c r="B126" s="42"/>
      <c r="C126" s="207" t="s">
        <v>165</v>
      </c>
      <c r="D126" s="207" t="s">
        <v>134</v>
      </c>
      <c r="E126" s="208" t="s">
        <v>166</v>
      </c>
      <c r="F126" s="209" t="s">
        <v>167</v>
      </c>
      <c r="G126" s="210" t="s">
        <v>137</v>
      </c>
      <c r="H126" s="211">
        <v>49.542999999999999</v>
      </c>
      <c r="I126" s="212"/>
      <c r="J126" s="213">
        <f>ROUND(I126*H126,2)</f>
        <v>0</v>
      </c>
      <c r="K126" s="209" t="s">
        <v>138</v>
      </c>
      <c r="L126" s="47"/>
      <c r="M126" s="214" t="s">
        <v>19</v>
      </c>
      <c r="N126" s="215" t="s">
        <v>43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139</v>
      </c>
      <c r="AT126" s="218" t="s">
        <v>134</v>
      </c>
      <c r="AU126" s="218" t="s">
        <v>82</v>
      </c>
      <c r="AY126" s="20" t="s">
        <v>132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80</v>
      </c>
      <c r="BK126" s="219">
        <f>ROUND(I126*H126,2)</f>
        <v>0</v>
      </c>
      <c r="BL126" s="20" t="s">
        <v>139</v>
      </c>
      <c r="BM126" s="218" t="s">
        <v>168</v>
      </c>
    </row>
    <row r="127" s="2" customFormat="1">
      <c r="A127" s="41"/>
      <c r="B127" s="42"/>
      <c r="C127" s="43"/>
      <c r="D127" s="220" t="s">
        <v>140</v>
      </c>
      <c r="E127" s="43"/>
      <c r="F127" s="221" t="s">
        <v>169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140</v>
      </c>
      <c r="AU127" s="20" t="s">
        <v>82</v>
      </c>
    </row>
    <row r="128" s="2" customFormat="1" ht="24.15" customHeight="1">
      <c r="A128" s="41"/>
      <c r="B128" s="42"/>
      <c r="C128" s="207" t="s">
        <v>154</v>
      </c>
      <c r="D128" s="207" t="s">
        <v>134</v>
      </c>
      <c r="E128" s="208" t="s">
        <v>170</v>
      </c>
      <c r="F128" s="209" t="s">
        <v>171</v>
      </c>
      <c r="G128" s="210" t="s">
        <v>137</v>
      </c>
      <c r="H128" s="211">
        <v>49.542999999999999</v>
      </c>
      <c r="I128" s="212"/>
      <c r="J128" s="213">
        <f>ROUND(I128*H128,2)</f>
        <v>0</v>
      </c>
      <c r="K128" s="209" t="s">
        <v>138</v>
      </c>
      <c r="L128" s="47"/>
      <c r="M128" s="214" t="s">
        <v>19</v>
      </c>
      <c r="N128" s="215" t="s">
        <v>43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8" t="s">
        <v>139</v>
      </c>
      <c r="AT128" s="218" t="s">
        <v>134</v>
      </c>
      <c r="AU128" s="218" t="s">
        <v>82</v>
      </c>
      <c r="AY128" s="20" t="s">
        <v>132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20" t="s">
        <v>80</v>
      </c>
      <c r="BK128" s="219">
        <f>ROUND(I128*H128,2)</f>
        <v>0</v>
      </c>
      <c r="BL128" s="20" t="s">
        <v>139</v>
      </c>
      <c r="BM128" s="218" t="s">
        <v>8</v>
      </c>
    </row>
    <row r="129" s="2" customFormat="1">
      <c r="A129" s="41"/>
      <c r="B129" s="42"/>
      <c r="C129" s="43"/>
      <c r="D129" s="220" t="s">
        <v>140</v>
      </c>
      <c r="E129" s="43"/>
      <c r="F129" s="221" t="s">
        <v>172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140</v>
      </c>
      <c r="AU129" s="20" t="s">
        <v>82</v>
      </c>
    </row>
    <row r="130" s="13" customFormat="1">
      <c r="A130" s="13"/>
      <c r="B130" s="225"/>
      <c r="C130" s="226"/>
      <c r="D130" s="227" t="s">
        <v>142</v>
      </c>
      <c r="E130" s="228" t="s">
        <v>19</v>
      </c>
      <c r="F130" s="229" t="s">
        <v>173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142</v>
      </c>
      <c r="AU130" s="235" t="s">
        <v>82</v>
      </c>
      <c r="AV130" s="13" t="s">
        <v>80</v>
      </c>
      <c r="AW130" s="13" t="s">
        <v>33</v>
      </c>
      <c r="AX130" s="13" t="s">
        <v>72</v>
      </c>
      <c r="AY130" s="235" t="s">
        <v>132</v>
      </c>
    </row>
    <row r="131" s="14" customFormat="1">
      <c r="A131" s="14"/>
      <c r="B131" s="236"/>
      <c r="C131" s="237"/>
      <c r="D131" s="227" t="s">
        <v>142</v>
      </c>
      <c r="E131" s="238" t="s">
        <v>19</v>
      </c>
      <c r="F131" s="239" t="s">
        <v>174</v>
      </c>
      <c r="G131" s="237"/>
      <c r="H131" s="240">
        <v>73.177000000000007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142</v>
      </c>
      <c r="AU131" s="246" t="s">
        <v>82</v>
      </c>
      <c r="AV131" s="14" t="s">
        <v>82</v>
      </c>
      <c r="AW131" s="14" t="s">
        <v>33</v>
      </c>
      <c r="AX131" s="14" t="s">
        <v>72</v>
      </c>
      <c r="AY131" s="246" t="s">
        <v>132</v>
      </c>
    </row>
    <row r="132" s="14" customFormat="1">
      <c r="A132" s="14"/>
      <c r="B132" s="236"/>
      <c r="C132" s="237"/>
      <c r="D132" s="227" t="s">
        <v>142</v>
      </c>
      <c r="E132" s="238" t="s">
        <v>19</v>
      </c>
      <c r="F132" s="239" t="s">
        <v>175</v>
      </c>
      <c r="G132" s="237"/>
      <c r="H132" s="240">
        <v>-23.634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142</v>
      </c>
      <c r="AU132" s="246" t="s">
        <v>82</v>
      </c>
      <c r="AV132" s="14" t="s">
        <v>82</v>
      </c>
      <c r="AW132" s="14" t="s">
        <v>33</v>
      </c>
      <c r="AX132" s="14" t="s">
        <v>72</v>
      </c>
      <c r="AY132" s="246" t="s">
        <v>132</v>
      </c>
    </row>
    <row r="133" s="15" customFormat="1">
      <c r="A133" s="15"/>
      <c r="B133" s="247"/>
      <c r="C133" s="248"/>
      <c r="D133" s="227" t="s">
        <v>142</v>
      </c>
      <c r="E133" s="249" t="s">
        <v>19</v>
      </c>
      <c r="F133" s="250" t="s">
        <v>145</v>
      </c>
      <c r="G133" s="248"/>
      <c r="H133" s="251">
        <v>49.542999999999999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142</v>
      </c>
      <c r="AU133" s="257" t="s">
        <v>82</v>
      </c>
      <c r="AV133" s="15" t="s">
        <v>146</v>
      </c>
      <c r="AW133" s="15" t="s">
        <v>33</v>
      </c>
      <c r="AX133" s="15" t="s">
        <v>72</v>
      </c>
      <c r="AY133" s="257" t="s">
        <v>132</v>
      </c>
    </row>
    <row r="134" s="16" customFormat="1">
      <c r="A134" s="16"/>
      <c r="B134" s="258"/>
      <c r="C134" s="259"/>
      <c r="D134" s="227" t="s">
        <v>142</v>
      </c>
      <c r="E134" s="260" t="s">
        <v>19</v>
      </c>
      <c r="F134" s="261" t="s">
        <v>147</v>
      </c>
      <c r="G134" s="259"/>
      <c r="H134" s="262">
        <v>49.542999999999999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8" t="s">
        <v>142</v>
      </c>
      <c r="AU134" s="268" t="s">
        <v>82</v>
      </c>
      <c r="AV134" s="16" t="s">
        <v>139</v>
      </c>
      <c r="AW134" s="16" t="s">
        <v>33</v>
      </c>
      <c r="AX134" s="16" t="s">
        <v>80</v>
      </c>
      <c r="AY134" s="268" t="s">
        <v>132</v>
      </c>
    </row>
    <row r="135" s="2" customFormat="1" ht="24.15" customHeight="1">
      <c r="A135" s="41"/>
      <c r="B135" s="42"/>
      <c r="C135" s="207" t="s">
        <v>176</v>
      </c>
      <c r="D135" s="207" t="s">
        <v>134</v>
      </c>
      <c r="E135" s="208" t="s">
        <v>177</v>
      </c>
      <c r="F135" s="209" t="s">
        <v>178</v>
      </c>
      <c r="G135" s="210" t="s">
        <v>137</v>
      </c>
      <c r="H135" s="211">
        <v>50.981999999999999</v>
      </c>
      <c r="I135" s="212"/>
      <c r="J135" s="213">
        <f>ROUND(I135*H135,2)</f>
        <v>0</v>
      </c>
      <c r="K135" s="209" t="s">
        <v>138</v>
      </c>
      <c r="L135" s="47"/>
      <c r="M135" s="214" t="s">
        <v>19</v>
      </c>
      <c r="N135" s="215" t="s">
        <v>43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139</v>
      </c>
      <c r="AT135" s="218" t="s">
        <v>134</v>
      </c>
      <c r="AU135" s="218" t="s">
        <v>82</v>
      </c>
      <c r="AY135" s="20" t="s">
        <v>132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80</v>
      </c>
      <c r="BK135" s="219">
        <f>ROUND(I135*H135,2)</f>
        <v>0</v>
      </c>
      <c r="BL135" s="20" t="s">
        <v>139</v>
      </c>
      <c r="BM135" s="218" t="s">
        <v>179</v>
      </c>
    </row>
    <row r="136" s="2" customFormat="1">
      <c r="A136" s="41"/>
      <c r="B136" s="42"/>
      <c r="C136" s="43"/>
      <c r="D136" s="220" t="s">
        <v>140</v>
      </c>
      <c r="E136" s="43"/>
      <c r="F136" s="221" t="s">
        <v>180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140</v>
      </c>
      <c r="AU136" s="20" t="s">
        <v>82</v>
      </c>
    </row>
    <row r="137" s="13" customFormat="1">
      <c r="A137" s="13"/>
      <c r="B137" s="225"/>
      <c r="C137" s="226"/>
      <c r="D137" s="227" t="s">
        <v>142</v>
      </c>
      <c r="E137" s="228" t="s">
        <v>19</v>
      </c>
      <c r="F137" s="229" t="s">
        <v>156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82</v>
      </c>
      <c r="AV137" s="13" t="s">
        <v>80</v>
      </c>
      <c r="AW137" s="13" t="s">
        <v>33</v>
      </c>
      <c r="AX137" s="13" t="s">
        <v>72</v>
      </c>
      <c r="AY137" s="235" t="s">
        <v>132</v>
      </c>
    </row>
    <row r="138" s="14" customFormat="1">
      <c r="A138" s="14"/>
      <c r="B138" s="236"/>
      <c r="C138" s="237"/>
      <c r="D138" s="227" t="s">
        <v>142</v>
      </c>
      <c r="E138" s="238" t="s">
        <v>19</v>
      </c>
      <c r="F138" s="239" t="s">
        <v>157</v>
      </c>
      <c r="G138" s="237"/>
      <c r="H138" s="240">
        <v>100.52500000000001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142</v>
      </c>
      <c r="AU138" s="246" t="s">
        <v>82</v>
      </c>
      <c r="AV138" s="14" t="s">
        <v>82</v>
      </c>
      <c r="AW138" s="14" t="s">
        <v>33</v>
      </c>
      <c r="AX138" s="14" t="s">
        <v>72</v>
      </c>
      <c r="AY138" s="246" t="s">
        <v>132</v>
      </c>
    </row>
    <row r="139" s="13" customFormat="1">
      <c r="A139" s="13"/>
      <c r="B139" s="225"/>
      <c r="C139" s="226"/>
      <c r="D139" s="227" t="s">
        <v>142</v>
      </c>
      <c r="E139" s="228" t="s">
        <v>19</v>
      </c>
      <c r="F139" s="229" t="s">
        <v>158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142</v>
      </c>
      <c r="AU139" s="235" t="s">
        <v>82</v>
      </c>
      <c r="AV139" s="13" t="s">
        <v>80</v>
      </c>
      <c r="AW139" s="13" t="s">
        <v>33</v>
      </c>
      <c r="AX139" s="13" t="s">
        <v>72</v>
      </c>
      <c r="AY139" s="235" t="s">
        <v>132</v>
      </c>
    </row>
    <row r="140" s="14" customFormat="1">
      <c r="A140" s="14"/>
      <c r="B140" s="236"/>
      <c r="C140" s="237"/>
      <c r="D140" s="227" t="s">
        <v>142</v>
      </c>
      <c r="E140" s="238" t="s">
        <v>19</v>
      </c>
      <c r="F140" s="239" t="s">
        <v>181</v>
      </c>
      <c r="G140" s="237"/>
      <c r="H140" s="240">
        <v>-49.542999999999999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142</v>
      </c>
      <c r="AU140" s="246" t="s">
        <v>82</v>
      </c>
      <c r="AV140" s="14" t="s">
        <v>82</v>
      </c>
      <c r="AW140" s="14" t="s">
        <v>33</v>
      </c>
      <c r="AX140" s="14" t="s">
        <v>72</v>
      </c>
      <c r="AY140" s="246" t="s">
        <v>132</v>
      </c>
    </row>
    <row r="141" s="15" customFormat="1">
      <c r="A141" s="15"/>
      <c r="B141" s="247"/>
      <c r="C141" s="248"/>
      <c r="D141" s="227" t="s">
        <v>142</v>
      </c>
      <c r="E141" s="249" t="s">
        <v>19</v>
      </c>
      <c r="F141" s="250" t="s">
        <v>145</v>
      </c>
      <c r="G141" s="248"/>
      <c r="H141" s="251">
        <v>50.981999999999999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142</v>
      </c>
      <c r="AU141" s="257" t="s">
        <v>82</v>
      </c>
      <c r="AV141" s="15" t="s">
        <v>146</v>
      </c>
      <c r="AW141" s="15" t="s">
        <v>33</v>
      </c>
      <c r="AX141" s="15" t="s">
        <v>72</v>
      </c>
      <c r="AY141" s="257" t="s">
        <v>132</v>
      </c>
    </row>
    <row r="142" s="16" customFormat="1">
      <c r="A142" s="16"/>
      <c r="B142" s="258"/>
      <c r="C142" s="259"/>
      <c r="D142" s="227" t="s">
        <v>142</v>
      </c>
      <c r="E142" s="260" t="s">
        <v>19</v>
      </c>
      <c r="F142" s="261" t="s">
        <v>147</v>
      </c>
      <c r="G142" s="259"/>
      <c r="H142" s="262">
        <v>50.981999999999999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68" t="s">
        <v>142</v>
      </c>
      <c r="AU142" s="268" t="s">
        <v>82</v>
      </c>
      <c r="AV142" s="16" t="s">
        <v>139</v>
      </c>
      <c r="AW142" s="16" t="s">
        <v>33</v>
      </c>
      <c r="AX142" s="16" t="s">
        <v>80</v>
      </c>
      <c r="AY142" s="268" t="s">
        <v>132</v>
      </c>
    </row>
    <row r="143" s="2" customFormat="1" ht="37.8" customHeight="1">
      <c r="A143" s="41"/>
      <c r="B143" s="42"/>
      <c r="C143" s="207" t="s">
        <v>162</v>
      </c>
      <c r="D143" s="207" t="s">
        <v>134</v>
      </c>
      <c r="E143" s="208" t="s">
        <v>182</v>
      </c>
      <c r="F143" s="209" t="s">
        <v>183</v>
      </c>
      <c r="G143" s="210" t="s">
        <v>184</v>
      </c>
      <c r="H143" s="211">
        <v>81.570999999999998</v>
      </c>
      <c r="I143" s="212"/>
      <c r="J143" s="213">
        <f>ROUND(I143*H143,2)</f>
        <v>0</v>
      </c>
      <c r="K143" s="209" t="s">
        <v>138</v>
      </c>
      <c r="L143" s="47"/>
      <c r="M143" s="214" t="s">
        <v>19</v>
      </c>
      <c r="N143" s="215" t="s">
        <v>43</v>
      </c>
      <c r="O143" s="87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139</v>
      </c>
      <c r="AT143" s="218" t="s">
        <v>134</v>
      </c>
      <c r="AU143" s="218" t="s">
        <v>82</v>
      </c>
      <c r="AY143" s="20" t="s">
        <v>132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80</v>
      </c>
      <c r="BK143" s="219">
        <f>ROUND(I143*H143,2)</f>
        <v>0</v>
      </c>
      <c r="BL143" s="20" t="s">
        <v>139</v>
      </c>
      <c r="BM143" s="218" t="s">
        <v>185</v>
      </c>
    </row>
    <row r="144" s="2" customFormat="1">
      <c r="A144" s="41"/>
      <c r="B144" s="42"/>
      <c r="C144" s="43"/>
      <c r="D144" s="220" t="s">
        <v>140</v>
      </c>
      <c r="E144" s="43"/>
      <c r="F144" s="221" t="s">
        <v>186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140</v>
      </c>
      <c r="AU144" s="20" t="s">
        <v>82</v>
      </c>
    </row>
    <row r="145" s="14" customFormat="1">
      <c r="A145" s="14"/>
      <c r="B145" s="236"/>
      <c r="C145" s="237"/>
      <c r="D145" s="227" t="s">
        <v>142</v>
      </c>
      <c r="E145" s="238" t="s">
        <v>19</v>
      </c>
      <c r="F145" s="239" t="s">
        <v>187</v>
      </c>
      <c r="G145" s="237"/>
      <c r="H145" s="240">
        <v>81.570999999999998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142</v>
      </c>
      <c r="AU145" s="246" t="s">
        <v>82</v>
      </c>
      <c r="AV145" s="14" t="s">
        <v>82</v>
      </c>
      <c r="AW145" s="14" t="s">
        <v>33</v>
      </c>
      <c r="AX145" s="14" t="s">
        <v>72</v>
      </c>
      <c r="AY145" s="246" t="s">
        <v>132</v>
      </c>
    </row>
    <row r="146" s="16" customFormat="1">
      <c r="A146" s="16"/>
      <c r="B146" s="258"/>
      <c r="C146" s="259"/>
      <c r="D146" s="227" t="s">
        <v>142</v>
      </c>
      <c r="E146" s="260" t="s">
        <v>19</v>
      </c>
      <c r="F146" s="261" t="s">
        <v>147</v>
      </c>
      <c r="G146" s="259"/>
      <c r="H146" s="262">
        <v>81.570999999999998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68" t="s">
        <v>142</v>
      </c>
      <c r="AU146" s="268" t="s">
        <v>82</v>
      </c>
      <c r="AV146" s="16" t="s">
        <v>139</v>
      </c>
      <c r="AW146" s="16" t="s">
        <v>33</v>
      </c>
      <c r="AX146" s="16" t="s">
        <v>80</v>
      </c>
      <c r="AY146" s="268" t="s">
        <v>132</v>
      </c>
    </row>
    <row r="147" s="12" customFormat="1" ht="22.8" customHeight="1">
      <c r="A147" s="12"/>
      <c r="B147" s="191"/>
      <c r="C147" s="192"/>
      <c r="D147" s="193" t="s">
        <v>71</v>
      </c>
      <c r="E147" s="205" t="s">
        <v>188</v>
      </c>
      <c r="F147" s="205" t="s">
        <v>189</v>
      </c>
      <c r="G147" s="192"/>
      <c r="H147" s="192"/>
      <c r="I147" s="195"/>
      <c r="J147" s="206">
        <f>BK147</f>
        <v>0</v>
      </c>
      <c r="K147" s="192"/>
      <c r="L147" s="197"/>
      <c r="M147" s="198"/>
      <c r="N147" s="199"/>
      <c r="O147" s="199"/>
      <c r="P147" s="200">
        <f>SUM(P148:P161)</f>
        <v>0</v>
      </c>
      <c r="Q147" s="199"/>
      <c r="R147" s="200">
        <f>SUM(R148:R161)</f>
        <v>0.18847422000000003</v>
      </c>
      <c r="S147" s="199"/>
      <c r="T147" s="201">
        <f>SUM(T148:T161)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2" t="s">
        <v>80</v>
      </c>
      <c r="AT147" s="203" t="s">
        <v>71</v>
      </c>
      <c r="AU147" s="203" t="s">
        <v>80</v>
      </c>
      <c r="AY147" s="202" t="s">
        <v>132</v>
      </c>
      <c r="BK147" s="204">
        <f>SUM(BK148:BK161)</f>
        <v>0</v>
      </c>
    </row>
    <row r="148" s="2" customFormat="1" ht="21.75" customHeight="1">
      <c r="A148" s="41"/>
      <c r="B148" s="42"/>
      <c r="C148" s="207" t="s">
        <v>190</v>
      </c>
      <c r="D148" s="207" t="s">
        <v>134</v>
      </c>
      <c r="E148" s="208" t="s">
        <v>191</v>
      </c>
      <c r="F148" s="209" t="s">
        <v>192</v>
      </c>
      <c r="G148" s="210" t="s">
        <v>193</v>
      </c>
      <c r="H148" s="211">
        <v>147.18000000000001</v>
      </c>
      <c r="I148" s="212"/>
      <c r="J148" s="213">
        <f>ROUND(I148*H148,2)</f>
        <v>0</v>
      </c>
      <c r="K148" s="209" t="s">
        <v>138</v>
      </c>
      <c r="L148" s="47"/>
      <c r="M148" s="214" t="s">
        <v>19</v>
      </c>
      <c r="N148" s="215" t="s">
        <v>43</v>
      </c>
      <c r="O148" s="87"/>
      <c r="P148" s="216">
        <f>O148*H148</f>
        <v>0</v>
      </c>
      <c r="Q148" s="216">
        <v>0.00069999999999999999</v>
      </c>
      <c r="R148" s="216">
        <f>Q148*H148</f>
        <v>0.10302600000000001</v>
      </c>
      <c r="S148" s="216">
        <v>0</v>
      </c>
      <c r="T148" s="217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8" t="s">
        <v>139</v>
      </c>
      <c r="AT148" s="218" t="s">
        <v>134</v>
      </c>
      <c r="AU148" s="218" t="s">
        <v>82</v>
      </c>
      <c r="AY148" s="20" t="s">
        <v>132</v>
      </c>
      <c r="BE148" s="219">
        <f>IF(N148="základní",J148,0)</f>
        <v>0</v>
      </c>
      <c r="BF148" s="219">
        <f>IF(N148="snížená",J148,0)</f>
        <v>0</v>
      </c>
      <c r="BG148" s="219">
        <f>IF(N148="zákl. přenesená",J148,0)</f>
        <v>0</v>
      </c>
      <c r="BH148" s="219">
        <f>IF(N148="sníž. přenesená",J148,0)</f>
        <v>0</v>
      </c>
      <c r="BI148" s="219">
        <f>IF(N148="nulová",J148,0)</f>
        <v>0</v>
      </c>
      <c r="BJ148" s="20" t="s">
        <v>80</v>
      </c>
      <c r="BK148" s="219">
        <f>ROUND(I148*H148,2)</f>
        <v>0</v>
      </c>
      <c r="BL148" s="20" t="s">
        <v>139</v>
      </c>
      <c r="BM148" s="218" t="s">
        <v>194</v>
      </c>
    </row>
    <row r="149" s="2" customFormat="1">
      <c r="A149" s="41"/>
      <c r="B149" s="42"/>
      <c r="C149" s="43"/>
      <c r="D149" s="220" t="s">
        <v>140</v>
      </c>
      <c r="E149" s="43"/>
      <c r="F149" s="221" t="s">
        <v>195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140</v>
      </c>
      <c r="AU149" s="20" t="s">
        <v>82</v>
      </c>
    </row>
    <row r="150" s="14" customFormat="1">
      <c r="A150" s="14"/>
      <c r="B150" s="236"/>
      <c r="C150" s="237"/>
      <c r="D150" s="227" t="s">
        <v>142</v>
      </c>
      <c r="E150" s="238" t="s">
        <v>19</v>
      </c>
      <c r="F150" s="239" t="s">
        <v>196</v>
      </c>
      <c r="G150" s="237"/>
      <c r="H150" s="240">
        <v>147.18000000000001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142</v>
      </c>
      <c r="AU150" s="246" t="s">
        <v>82</v>
      </c>
      <c r="AV150" s="14" t="s">
        <v>82</v>
      </c>
      <c r="AW150" s="14" t="s">
        <v>33</v>
      </c>
      <c r="AX150" s="14" t="s">
        <v>72</v>
      </c>
      <c r="AY150" s="246" t="s">
        <v>132</v>
      </c>
    </row>
    <row r="151" s="15" customFormat="1">
      <c r="A151" s="15"/>
      <c r="B151" s="247"/>
      <c r="C151" s="248"/>
      <c r="D151" s="227" t="s">
        <v>142</v>
      </c>
      <c r="E151" s="249" t="s">
        <v>19</v>
      </c>
      <c r="F151" s="250" t="s">
        <v>145</v>
      </c>
      <c r="G151" s="248"/>
      <c r="H151" s="251">
        <v>147.18000000000001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142</v>
      </c>
      <c r="AU151" s="257" t="s">
        <v>82</v>
      </c>
      <c r="AV151" s="15" t="s">
        <v>146</v>
      </c>
      <c r="AW151" s="15" t="s">
        <v>33</v>
      </c>
      <c r="AX151" s="15" t="s">
        <v>72</v>
      </c>
      <c r="AY151" s="257" t="s">
        <v>132</v>
      </c>
    </row>
    <row r="152" s="16" customFormat="1">
      <c r="A152" s="16"/>
      <c r="B152" s="258"/>
      <c r="C152" s="259"/>
      <c r="D152" s="227" t="s">
        <v>142</v>
      </c>
      <c r="E152" s="260" t="s">
        <v>19</v>
      </c>
      <c r="F152" s="261" t="s">
        <v>147</v>
      </c>
      <c r="G152" s="259"/>
      <c r="H152" s="262">
        <v>147.18000000000001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68" t="s">
        <v>142</v>
      </c>
      <c r="AU152" s="268" t="s">
        <v>82</v>
      </c>
      <c r="AV152" s="16" t="s">
        <v>139</v>
      </c>
      <c r="AW152" s="16" t="s">
        <v>33</v>
      </c>
      <c r="AX152" s="16" t="s">
        <v>80</v>
      </c>
      <c r="AY152" s="268" t="s">
        <v>132</v>
      </c>
    </row>
    <row r="153" s="2" customFormat="1" ht="24.15" customHeight="1">
      <c r="A153" s="41"/>
      <c r="B153" s="42"/>
      <c r="C153" s="207" t="s">
        <v>168</v>
      </c>
      <c r="D153" s="207" t="s">
        <v>134</v>
      </c>
      <c r="E153" s="208" t="s">
        <v>197</v>
      </c>
      <c r="F153" s="209" t="s">
        <v>198</v>
      </c>
      <c r="G153" s="210" t="s">
        <v>193</v>
      </c>
      <c r="H153" s="211">
        <v>147.18000000000001</v>
      </c>
      <c r="I153" s="212"/>
      <c r="J153" s="213">
        <f>ROUND(I153*H153,2)</f>
        <v>0</v>
      </c>
      <c r="K153" s="209" t="s">
        <v>138</v>
      </c>
      <c r="L153" s="47"/>
      <c r="M153" s="214" t="s">
        <v>19</v>
      </c>
      <c r="N153" s="215" t="s">
        <v>43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139</v>
      </c>
      <c r="AT153" s="218" t="s">
        <v>134</v>
      </c>
      <c r="AU153" s="218" t="s">
        <v>82</v>
      </c>
      <c r="AY153" s="20" t="s">
        <v>132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80</v>
      </c>
      <c r="BK153" s="219">
        <f>ROUND(I153*H153,2)</f>
        <v>0</v>
      </c>
      <c r="BL153" s="20" t="s">
        <v>139</v>
      </c>
      <c r="BM153" s="218" t="s">
        <v>199</v>
      </c>
    </row>
    <row r="154" s="2" customFormat="1">
      <c r="A154" s="41"/>
      <c r="B154" s="42"/>
      <c r="C154" s="43"/>
      <c r="D154" s="220" t="s">
        <v>140</v>
      </c>
      <c r="E154" s="43"/>
      <c r="F154" s="221" t="s">
        <v>200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140</v>
      </c>
      <c r="AU154" s="20" t="s">
        <v>82</v>
      </c>
    </row>
    <row r="155" s="2" customFormat="1" ht="21.75" customHeight="1">
      <c r="A155" s="41"/>
      <c r="B155" s="42"/>
      <c r="C155" s="207" t="s">
        <v>201</v>
      </c>
      <c r="D155" s="207" t="s">
        <v>134</v>
      </c>
      <c r="E155" s="208" t="s">
        <v>202</v>
      </c>
      <c r="F155" s="209" t="s">
        <v>203</v>
      </c>
      <c r="G155" s="210" t="s">
        <v>137</v>
      </c>
      <c r="H155" s="211">
        <v>185.75700000000001</v>
      </c>
      <c r="I155" s="212"/>
      <c r="J155" s="213">
        <f>ROUND(I155*H155,2)</f>
        <v>0</v>
      </c>
      <c r="K155" s="209" t="s">
        <v>138</v>
      </c>
      <c r="L155" s="47"/>
      <c r="M155" s="214" t="s">
        <v>19</v>
      </c>
      <c r="N155" s="215" t="s">
        <v>43</v>
      </c>
      <c r="O155" s="87"/>
      <c r="P155" s="216">
        <f>O155*H155</f>
        <v>0</v>
      </c>
      <c r="Q155" s="216">
        <v>0.00046000000000000001</v>
      </c>
      <c r="R155" s="216">
        <f>Q155*H155</f>
        <v>0.085448220000000005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139</v>
      </c>
      <c r="AT155" s="218" t="s">
        <v>134</v>
      </c>
      <c r="AU155" s="218" t="s">
        <v>82</v>
      </c>
      <c r="AY155" s="20" t="s">
        <v>132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80</v>
      </c>
      <c r="BK155" s="219">
        <f>ROUND(I155*H155,2)</f>
        <v>0</v>
      </c>
      <c r="BL155" s="20" t="s">
        <v>139</v>
      </c>
      <c r="BM155" s="218" t="s">
        <v>204</v>
      </c>
    </row>
    <row r="156" s="2" customFormat="1">
      <c r="A156" s="41"/>
      <c r="B156" s="42"/>
      <c r="C156" s="43"/>
      <c r="D156" s="220" t="s">
        <v>140</v>
      </c>
      <c r="E156" s="43"/>
      <c r="F156" s="221" t="s">
        <v>205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140</v>
      </c>
      <c r="AU156" s="20" t="s">
        <v>82</v>
      </c>
    </row>
    <row r="157" s="14" customFormat="1">
      <c r="A157" s="14"/>
      <c r="B157" s="236"/>
      <c r="C157" s="237"/>
      <c r="D157" s="227" t="s">
        <v>142</v>
      </c>
      <c r="E157" s="238" t="s">
        <v>19</v>
      </c>
      <c r="F157" s="239" t="s">
        <v>206</v>
      </c>
      <c r="G157" s="237"/>
      <c r="H157" s="240">
        <v>185.75700000000001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142</v>
      </c>
      <c r="AU157" s="246" t="s">
        <v>82</v>
      </c>
      <c r="AV157" s="14" t="s">
        <v>82</v>
      </c>
      <c r="AW157" s="14" t="s">
        <v>33</v>
      </c>
      <c r="AX157" s="14" t="s">
        <v>72</v>
      </c>
      <c r="AY157" s="246" t="s">
        <v>132</v>
      </c>
    </row>
    <row r="158" s="15" customFormat="1">
      <c r="A158" s="15"/>
      <c r="B158" s="247"/>
      <c r="C158" s="248"/>
      <c r="D158" s="227" t="s">
        <v>142</v>
      </c>
      <c r="E158" s="249" t="s">
        <v>19</v>
      </c>
      <c r="F158" s="250" t="s">
        <v>145</v>
      </c>
      <c r="G158" s="248"/>
      <c r="H158" s="251">
        <v>185.75700000000001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7" t="s">
        <v>142</v>
      </c>
      <c r="AU158" s="257" t="s">
        <v>82</v>
      </c>
      <c r="AV158" s="15" t="s">
        <v>146</v>
      </c>
      <c r="AW158" s="15" t="s">
        <v>33</v>
      </c>
      <c r="AX158" s="15" t="s">
        <v>72</v>
      </c>
      <c r="AY158" s="257" t="s">
        <v>132</v>
      </c>
    </row>
    <row r="159" s="16" customFormat="1">
      <c r="A159" s="16"/>
      <c r="B159" s="258"/>
      <c r="C159" s="259"/>
      <c r="D159" s="227" t="s">
        <v>142</v>
      </c>
      <c r="E159" s="260" t="s">
        <v>19</v>
      </c>
      <c r="F159" s="261" t="s">
        <v>147</v>
      </c>
      <c r="G159" s="259"/>
      <c r="H159" s="262">
        <v>185.75700000000001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8" t="s">
        <v>142</v>
      </c>
      <c r="AU159" s="268" t="s">
        <v>82</v>
      </c>
      <c r="AV159" s="16" t="s">
        <v>139</v>
      </c>
      <c r="AW159" s="16" t="s">
        <v>33</v>
      </c>
      <c r="AX159" s="16" t="s">
        <v>80</v>
      </c>
      <c r="AY159" s="268" t="s">
        <v>132</v>
      </c>
    </row>
    <row r="160" s="2" customFormat="1" ht="24.15" customHeight="1">
      <c r="A160" s="41"/>
      <c r="B160" s="42"/>
      <c r="C160" s="207" t="s">
        <v>8</v>
      </c>
      <c r="D160" s="207" t="s">
        <v>134</v>
      </c>
      <c r="E160" s="208" t="s">
        <v>207</v>
      </c>
      <c r="F160" s="209" t="s">
        <v>208</v>
      </c>
      <c r="G160" s="210" t="s">
        <v>137</v>
      </c>
      <c r="H160" s="211">
        <v>185.75700000000001</v>
      </c>
      <c r="I160" s="212"/>
      <c r="J160" s="213">
        <f>ROUND(I160*H160,2)</f>
        <v>0</v>
      </c>
      <c r="K160" s="209" t="s">
        <v>138</v>
      </c>
      <c r="L160" s="47"/>
      <c r="M160" s="214" t="s">
        <v>19</v>
      </c>
      <c r="N160" s="215" t="s">
        <v>43</v>
      </c>
      <c r="O160" s="87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139</v>
      </c>
      <c r="AT160" s="218" t="s">
        <v>134</v>
      </c>
      <c r="AU160" s="218" t="s">
        <v>82</v>
      </c>
      <c r="AY160" s="20" t="s">
        <v>132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80</v>
      </c>
      <c r="BK160" s="219">
        <f>ROUND(I160*H160,2)</f>
        <v>0</v>
      </c>
      <c r="BL160" s="20" t="s">
        <v>139</v>
      </c>
      <c r="BM160" s="218" t="s">
        <v>209</v>
      </c>
    </row>
    <row r="161" s="2" customFormat="1">
      <c r="A161" s="41"/>
      <c r="B161" s="42"/>
      <c r="C161" s="43"/>
      <c r="D161" s="220" t="s">
        <v>140</v>
      </c>
      <c r="E161" s="43"/>
      <c r="F161" s="221" t="s">
        <v>210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140</v>
      </c>
      <c r="AU161" s="20" t="s">
        <v>82</v>
      </c>
    </row>
    <row r="162" s="12" customFormat="1" ht="22.8" customHeight="1">
      <c r="A162" s="12"/>
      <c r="B162" s="191"/>
      <c r="C162" s="192"/>
      <c r="D162" s="193" t="s">
        <v>71</v>
      </c>
      <c r="E162" s="205" t="s">
        <v>201</v>
      </c>
      <c r="F162" s="205" t="s">
        <v>211</v>
      </c>
      <c r="G162" s="192"/>
      <c r="H162" s="192"/>
      <c r="I162" s="195"/>
      <c r="J162" s="206">
        <f>BK162</f>
        <v>0</v>
      </c>
      <c r="K162" s="192"/>
      <c r="L162" s="197"/>
      <c r="M162" s="198"/>
      <c r="N162" s="199"/>
      <c r="O162" s="199"/>
      <c r="P162" s="200">
        <f>SUM(P163:P174)</f>
        <v>0</v>
      </c>
      <c r="Q162" s="199"/>
      <c r="R162" s="200">
        <f>SUM(R163:R174)</f>
        <v>0</v>
      </c>
      <c r="S162" s="199"/>
      <c r="T162" s="201">
        <f>SUM(T163:T174)</f>
        <v>170.22095999999999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80</v>
      </c>
      <c r="AT162" s="203" t="s">
        <v>71</v>
      </c>
      <c r="AU162" s="203" t="s">
        <v>80</v>
      </c>
      <c r="AY162" s="202" t="s">
        <v>132</v>
      </c>
      <c r="BK162" s="204">
        <f>SUM(BK163:BK174)</f>
        <v>0</v>
      </c>
    </row>
    <row r="163" s="2" customFormat="1" ht="16.5" customHeight="1">
      <c r="A163" s="41"/>
      <c r="B163" s="42"/>
      <c r="C163" s="207" t="s">
        <v>212</v>
      </c>
      <c r="D163" s="207" t="s">
        <v>134</v>
      </c>
      <c r="E163" s="208" t="s">
        <v>213</v>
      </c>
      <c r="F163" s="209" t="s">
        <v>214</v>
      </c>
      <c r="G163" s="210" t="s">
        <v>215</v>
      </c>
      <c r="H163" s="211">
        <v>178.40000000000001</v>
      </c>
      <c r="I163" s="212"/>
      <c r="J163" s="213">
        <f>ROUND(I163*H163,2)</f>
        <v>0</v>
      </c>
      <c r="K163" s="209" t="s">
        <v>138</v>
      </c>
      <c r="L163" s="47"/>
      <c r="M163" s="214" t="s">
        <v>19</v>
      </c>
      <c r="N163" s="215" t="s">
        <v>43</v>
      </c>
      <c r="O163" s="87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139</v>
      </c>
      <c r="AT163" s="218" t="s">
        <v>134</v>
      </c>
      <c r="AU163" s="218" t="s">
        <v>82</v>
      </c>
      <c r="AY163" s="20" t="s">
        <v>132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80</v>
      </c>
      <c r="BK163" s="219">
        <f>ROUND(I163*H163,2)</f>
        <v>0</v>
      </c>
      <c r="BL163" s="20" t="s">
        <v>139</v>
      </c>
      <c r="BM163" s="218" t="s">
        <v>216</v>
      </c>
    </row>
    <row r="164" s="2" customFormat="1">
      <c r="A164" s="41"/>
      <c r="B164" s="42"/>
      <c r="C164" s="43"/>
      <c r="D164" s="220" t="s">
        <v>140</v>
      </c>
      <c r="E164" s="43"/>
      <c r="F164" s="221" t="s">
        <v>217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140</v>
      </c>
      <c r="AU164" s="20" t="s">
        <v>82</v>
      </c>
    </row>
    <row r="165" s="14" customFormat="1">
      <c r="A165" s="14"/>
      <c r="B165" s="236"/>
      <c r="C165" s="237"/>
      <c r="D165" s="227" t="s">
        <v>142</v>
      </c>
      <c r="E165" s="238" t="s">
        <v>19</v>
      </c>
      <c r="F165" s="239" t="s">
        <v>218</v>
      </c>
      <c r="G165" s="237"/>
      <c r="H165" s="240">
        <v>178.40000000000001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142</v>
      </c>
      <c r="AU165" s="246" t="s">
        <v>82</v>
      </c>
      <c r="AV165" s="14" t="s">
        <v>82</v>
      </c>
      <c r="AW165" s="14" t="s">
        <v>33</v>
      </c>
      <c r="AX165" s="14" t="s">
        <v>72</v>
      </c>
      <c r="AY165" s="246" t="s">
        <v>132</v>
      </c>
    </row>
    <row r="166" s="15" customFormat="1">
      <c r="A166" s="15"/>
      <c r="B166" s="247"/>
      <c r="C166" s="248"/>
      <c r="D166" s="227" t="s">
        <v>142</v>
      </c>
      <c r="E166" s="249" t="s">
        <v>19</v>
      </c>
      <c r="F166" s="250" t="s">
        <v>145</v>
      </c>
      <c r="G166" s="248"/>
      <c r="H166" s="251">
        <v>178.40000000000001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142</v>
      </c>
      <c r="AU166" s="257" t="s">
        <v>82</v>
      </c>
      <c r="AV166" s="15" t="s">
        <v>146</v>
      </c>
      <c r="AW166" s="15" t="s">
        <v>33</v>
      </c>
      <c r="AX166" s="15" t="s">
        <v>72</v>
      </c>
      <c r="AY166" s="257" t="s">
        <v>132</v>
      </c>
    </row>
    <row r="167" s="16" customFormat="1">
      <c r="A167" s="16"/>
      <c r="B167" s="258"/>
      <c r="C167" s="259"/>
      <c r="D167" s="227" t="s">
        <v>142</v>
      </c>
      <c r="E167" s="260" t="s">
        <v>19</v>
      </c>
      <c r="F167" s="261" t="s">
        <v>147</v>
      </c>
      <c r="G167" s="259"/>
      <c r="H167" s="262">
        <v>178.40000000000001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8" t="s">
        <v>142</v>
      </c>
      <c r="AU167" s="268" t="s">
        <v>82</v>
      </c>
      <c r="AV167" s="16" t="s">
        <v>139</v>
      </c>
      <c r="AW167" s="16" t="s">
        <v>33</v>
      </c>
      <c r="AX167" s="16" t="s">
        <v>80</v>
      </c>
      <c r="AY167" s="268" t="s">
        <v>132</v>
      </c>
    </row>
    <row r="168" s="2" customFormat="1" ht="37.8" customHeight="1">
      <c r="A168" s="41"/>
      <c r="B168" s="42"/>
      <c r="C168" s="207" t="s">
        <v>179</v>
      </c>
      <c r="D168" s="207" t="s">
        <v>134</v>
      </c>
      <c r="E168" s="208" t="s">
        <v>219</v>
      </c>
      <c r="F168" s="209" t="s">
        <v>220</v>
      </c>
      <c r="G168" s="210" t="s">
        <v>193</v>
      </c>
      <c r="H168" s="211">
        <v>225.16</v>
      </c>
      <c r="I168" s="212"/>
      <c r="J168" s="213">
        <f>ROUND(I168*H168,2)</f>
        <v>0</v>
      </c>
      <c r="K168" s="209" t="s">
        <v>138</v>
      </c>
      <c r="L168" s="47"/>
      <c r="M168" s="214" t="s">
        <v>19</v>
      </c>
      <c r="N168" s="215" t="s">
        <v>43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0.316</v>
      </c>
      <c r="T168" s="217">
        <f>S168*H168</f>
        <v>71.150559999999999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8" t="s">
        <v>139</v>
      </c>
      <c r="AT168" s="218" t="s">
        <v>134</v>
      </c>
      <c r="AU168" s="218" t="s">
        <v>82</v>
      </c>
      <c r="AY168" s="20" t="s">
        <v>132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20" t="s">
        <v>80</v>
      </c>
      <c r="BK168" s="219">
        <f>ROUND(I168*H168,2)</f>
        <v>0</v>
      </c>
      <c r="BL168" s="20" t="s">
        <v>139</v>
      </c>
      <c r="BM168" s="218" t="s">
        <v>221</v>
      </c>
    </row>
    <row r="169" s="2" customFormat="1">
      <c r="A169" s="41"/>
      <c r="B169" s="42"/>
      <c r="C169" s="43"/>
      <c r="D169" s="220" t="s">
        <v>140</v>
      </c>
      <c r="E169" s="43"/>
      <c r="F169" s="221" t="s">
        <v>222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140</v>
      </c>
      <c r="AU169" s="20" t="s">
        <v>82</v>
      </c>
    </row>
    <row r="170" s="14" customFormat="1">
      <c r="A170" s="14"/>
      <c r="B170" s="236"/>
      <c r="C170" s="237"/>
      <c r="D170" s="227" t="s">
        <v>142</v>
      </c>
      <c r="E170" s="238" t="s">
        <v>19</v>
      </c>
      <c r="F170" s="239" t="s">
        <v>223</v>
      </c>
      <c r="G170" s="237"/>
      <c r="H170" s="240">
        <v>225.16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142</v>
      </c>
      <c r="AU170" s="246" t="s">
        <v>82</v>
      </c>
      <c r="AV170" s="14" t="s">
        <v>82</v>
      </c>
      <c r="AW170" s="14" t="s">
        <v>33</v>
      </c>
      <c r="AX170" s="14" t="s">
        <v>72</v>
      </c>
      <c r="AY170" s="246" t="s">
        <v>132</v>
      </c>
    </row>
    <row r="171" s="15" customFormat="1">
      <c r="A171" s="15"/>
      <c r="B171" s="247"/>
      <c r="C171" s="248"/>
      <c r="D171" s="227" t="s">
        <v>142</v>
      </c>
      <c r="E171" s="249" t="s">
        <v>19</v>
      </c>
      <c r="F171" s="250" t="s">
        <v>145</v>
      </c>
      <c r="G171" s="248"/>
      <c r="H171" s="251">
        <v>225.16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142</v>
      </c>
      <c r="AU171" s="257" t="s">
        <v>82</v>
      </c>
      <c r="AV171" s="15" t="s">
        <v>146</v>
      </c>
      <c r="AW171" s="15" t="s">
        <v>33</v>
      </c>
      <c r="AX171" s="15" t="s">
        <v>72</v>
      </c>
      <c r="AY171" s="257" t="s">
        <v>132</v>
      </c>
    </row>
    <row r="172" s="16" customFormat="1">
      <c r="A172" s="16"/>
      <c r="B172" s="258"/>
      <c r="C172" s="259"/>
      <c r="D172" s="227" t="s">
        <v>142</v>
      </c>
      <c r="E172" s="260" t="s">
        <v>19</v>
      </c>
      <c r="F172" s="261" t="s">
        <v>147</v>
      </c>
      <c r="G172" s="259"/>
      <c r="H172" s="262">
        <v>225.16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68" t="s">
        <v>142</v>
      </c>
      <c r="AU172" s="268" t="s">
        <v>82</v>
      </c>
      <c r="AV172" s="16" t="s">
        <v>139</v>
      </c>
      <c r="AW172" s="16" t="s">
        <v>33</v>
      </c>
      <c r="AX172" s="16" t="s">
        <v>80</v>
      </c>
      <c r="AY172" s="268" t="s">
        <v>132</v>
      </c>
    </row>
    <row r="173" s="2" customFormat="1" ht="37.8" customHeight="1">
      <c r="A173" s="41"/>
      <c r="B173" s="42"/>
      <c r="C173" s="207" t="s">
        <v>188</v>
      </c>
      <c r="D173" s="207" t="s">
        <v>134</v>
      </c>
      <c r="E173" s="208" t="s">
        <v>224</v>
      </c>
      <c r="F173" s="209" t="s">
        <v>225</v>
      </c>
      <c r="G173" s="210" t="s">
        <v>193</v>
      </c>
      <c r="H173" s="211">
        <v>225.16</v>
      </c>
      <c r="I173" s="212"/>
      <c r="J173" s="213">
        <f>ROUND(I173*H173,2)</f>
        <v>0</v>
      </c>
      <c r="K173" s="209" t="s">
        <v>138</v>
      </c>
      <c r="L173" s="47"/>
      <c r="M173" s="214" t="s">
        <v>19</v>
      </c>
      <c r="N173" s="215" t="s">
        <v>43</v>
      </c>
      <c r="O173" s="87"/>
      <c r="P173" s="216">
        <f>O173*H173</f>
        <v>0</v>
      </c>
      <c r="Q173" s="216">
        <v>0</v>
      </c>
      <c r="R173" s="216">
        <f>Q173*H173</f>
        <v>0</v>
      </c>
      <c r="S173" s="216">
        <v>0.44</v>
      </c>
      <c r="T173" s="217">
        <f>S173*H173</f>
        <v>99.070399999999992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139</v>
      </c>
      <c r="AT173" s="218" t="s">
        <v>134</v>
      </c>
      <c r="AU173" s="218" t="s">
        <v>82</v>
      </c>
      <c r="AY173" s="20" t="s">
        <v>132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80</v>
      </c>
      <c r="BK173" s="219">
        <f>ROUND(I173*H173,2)</f>
        <v>0</v>
      </c>
      <c r="BL173" s="20" t="s">
        <v>139</v>
      </c>
      <c r="BM173" s="218" t="s">
        <v>226</v>
      </c>
    </row>
    <row r="174" s="2" customFormat="1">
      <c r="A174" s="41"/>
      <c r="B174" s="42"/>
      <c r="C174" s="43"/>
      <c r="D174" s="220" t="s">
        <v>140</v>
      </c>
      <c r="E174" s="43"/>
      <c r="F174" s="221" t="s">
        <v>227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140</v>
      </c>
      <c r="AU174" s="20" t="s">
        <v>82</v>
      </c>
    </row>
    <row r="175" s="12" customFormat="1" ht="22.8" customHeight="1">
      <c r="A175" s="12"/>
      <c r="B175" s="191"/>
      <c r="C175" s="192"/>
      <c r="D175" s="193" t="s">
        <v>71</v>
      </c>
      <c r="E175" s="205" t="s">
        <v>82</v>
      </c>
      <c r="F175" s="205" t="s">
        <v>228</v>
      </c>
      <c r="G175" s="192"/>
      <c r="H175" s="192"/>
      <c r="I175" s="195"/>
      <c r="J175" s="206">
        <f>BK175</f>
        <v>0</v>
      </c>
      <c r="K175" s="192"/>
      <c r="L175" s="197"/>
      <c r="M175" s="198"/>
      <c r="N175" s="199"/>
      <c r="O175" s="199"/>
      <c r="P175" s="200">
        <f>SUM(P176:P185)</f>
        <v>0</v>
      </c>
      <c r="Q175" s="199"/>
      <c r="R175" s="200">
        <f>SUM(R176:R185)</f>
        <v>114.98825842999999</v>
      </c>
      <c r="S175" s="199"/>
      <c r="T175" s="201">
        <f>SUM(T176:T185)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2" t="s">
        <v>80</v>
      </c>
      <c r="AT175" s="203" t="s">
        <v>71</v>
      </c>
      <c r="AU175" s="203" t="s">
        <v>80</v>
      </c>
      <c r="AY175" s="202" t="s">
        <v>132</v>
      </c>
      <c r="BK175" s="204">
        <f>SUM(BK176:BK185)</f>
        <v>0</v>
      </c>
    </row>
    <row r="176" s="2" customFormat="1" ht="21.75" customHeight="1">
      <c r="A176" s="41"/>
      <c r="B176" s="42"/>
      <c r="C176" s="207" t="s">
        <v>185</v>
      </c>
      <c r="D176" s="207" t="s">
        <v>134</v>
      </c>
      <c r="E176" s="208" t="s">
        <v>229</v>
      </c>
      <c r="F176" s="209" t="s">
        <v>230</v>
      </c>
      <c r="G176" s="210" t="s">
        <v>137</v>
      </c>
      <c r="H176" s="211">
        <v>45.149999999999999</v>
      </c>
      <c r="I176" s="212"/>
      <c r="J176" s="213">
        <f>ROUND(I176*H176,2)</f>
        <v>0</v>
      </c>
      <c r="K176" s="209" t="s">
        <v>138</v>
      </c>
      <c r="L176" s="47"/>
      <c r="M176" s="214" t="s">
        <v>19</v>
      </c>
      <c r="N176" s="215" t="s">
        <v>43</v>
      </c>
      <c r="O176" s="87"/>
      <c r="P176" s="216">
        <f>O176*H176</f>
        <v>0</v>
      </c>
      <c r="Q176" s="216">
        <v>2.5018699999999998</v>
      </c>
      <c r="R176" s="216">
        <f>Q176*H176</f>
        <v>112.95943049999998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139</v>
      </c>
      <c r="AT176" s="218" t="s">
        <v>134</v>
      </c>
      <c r="AU176" s="218" t="s">
        <v>82</v>
      </c>
      <c r="AY176" s="20" t="s">
        <v>132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80</v>
      </c>
      <c r="BK176" s="219">
        <f>ROUND(I176*H176,2)</f>
        <v>0</v>
      </c>
      <c r="BL176" s="20" t="s">
        <v>139</v>
      </c>
      <c r="BM176" s="218" t="s">
        <v>231</v>
      </c>
    </row>
    <row r="177" s="2" customFormat="1">
      <c r="A177" s="41"/>
      <c r="B177" s="42"/>
      <c r="C177" s="43"/>
      <c r="D177" s="220" t="s">
        <v>140</v>
      </c>
      <c r="E177" s="43"/>
      <c r="F177" s="221" t="s">
        <v>232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140</v>
      </c>
      <c r="AU177" s="20" t="s">
        <v>82</v>
      </c>
    </row>
    <row r="178" s="14" customFormat="1">
      <c r="A178" s="14"/>
      <c r="B178" s="236"/>
      <c r="C178" s="237"/>
      <c r="D178" s="227" t="s">
        <v>142</v>
      </c>
      <c r="E178" s="238" t="s">
        <v>19</v>
      </c>
      <c r="F178" s="239" t="s">
        <v>233</v>
      </c>
      <c r="G178" s="237"/>
      <c r="H178" s="240">
        <v>45.149999999999999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142</v>
      </c>
      <c r="AU178" s="246" t="s">
        <v>82</v>
      </c>
      <c r="AV178" s="14" t="s">
        <v>82</v>
      </c>
      <c r="AW178" s="14" t="s">
        <v>33</v>
      </c>
      <c r="AX178" s="14" t="s">
        <v>72</v>
      </c>
      <c r="AY178" s="246" t="s">
        <v>132</v>
      </c>
    </row>
    <row r="179" s="15" customFormat="1">
      <c r="A179" s="15"/>
      <c r="B179" s="247"/>
      <c r="C179" s="248"/>
      <c r="D179" s="227" t="s">
        <v>142</v>
      </c>
      <c r="E179" s="249" t="s">
        <v>19</v>
      </c>
      <c r="F179" s="250" t="s">
        <v>145</v>
      </c>
      <c r="G179" s="248"/>
      <c r="H179" s="251">
        <v>45.149999999999999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142</v>
      </c>
      <c r="AU179" s="257" t="s">
        <v>82</v>
      </c>
      <c r="AV179" s="15" t="s">
        <v>146</v>
      </c>
      <c r="AW179" s="15" t="s">
        <v>33</v>
      </c>
      <c r="AX179" s="15" t="s">
        <v>72</v>
      </c>
      <c r="AY179" s="257" t="s">
        <v>132</v>
      </c>
    </row>
    <row r="180" s="16" customFormat="1">
      <c r="A180" s="16"/>
      <c r="B180" s="258"/>
      <c r="C180" s="259"/>
      <c r="D180" s="227" t="s">
        <v>142</v>
      </c>
      <c r="E180" s="260" t="s">
        <v>19</v>
      </c>
      <c r="F180" s="261" t="s">
        <v>147</v>
      </c>
      <c r="G180" s="259"/>
      <c r="H180" s="262">
        <v>45.149999999999999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8" t="s">
        <v>142</v>
      </c>
      <c r="AU180" s="268" t="s">
        <v>82</v>
      </c>
      <c r="AV180" s="16" t="s">
        <v>139</v>
      </c>
      <c r="AW180" s="16" t="s">
        <v>33</v>
      </c>
      <c r="AX180" s="16" t="s">
        <v>80</v>
      </c>
      <c r="AY180" s="268" t="s">
        <v>132</v>
      </c>
    </row>
    <row r="181" s="2" customFormat="1" ht="16.5" customHeight="1">
      <c r="A181" s="41"/>
      <c r="B181" s="42"/>
      <c r="C181" s="207" t="s">
        <v>234</v>
      </c>
      <c r="D181" s="207" t="s">
        <v>134</v>
      </c>
      <c r="E181" s="208" t="s">
        <v>235</v>
      </c>
      <c r="F181" s="209" t="s">
        <v>236</v>
      </c>
      <c r="G181" s="210" t="s">
        <v>184</v>
      </c>
      <c r="H181" s="211">
        <v>1.909</v>
      </c>
      <c r="I181" s="212"/>
      <c r="J181" s="213">
        <f>ROUND(I181*H181,2)</f>
        <v>0</v>
      </c>
      <c r="K181" s="209" t="s">
        <v>138</v>
      </c>
      <c r="L181" s="47"/>
      <c r="M181" s="214" t="s">
        <v>19</v>
      </c>
      <c r="N181" s="215" t="s">
        <v>43</v>
      </c>
      <c r="O181" s="87"/>
      <c r="P181" s="216">
        <f>O181*H181</f>
        <v>0</v>
      </c>
      <c r="Q181" s="216">
        <v>1.06277</v>
      </c>
      <c r="R181" s="216">
        <f>Q181*H181</f>
        <v>2.0288279299999998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139</v>
      </c>
      <c r="AT181" s="218" t="s">
        <v>134</v>
      </c>
      <c r="AU181" s="218" t="s">
        <v>82</v>
      </c>
      <c r="AY181" s="20" t="s">
        <v>132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80</v>
      </c>
      <c r="BK181" s="219">
        <f>ROUND(I181*H181,2)</f>
        <v>0</v>
      </c>
      <c r="BL181" s="20" t="s">
        <v>139</v>
      </c>
      <c r="BM181" s="218" t="s">
        <v>237</v>
      </c>
    </row>
    <row r="182" s="2" customFormat="1">
      <c r="A182" s="41"/>
      <c r="B182" s="42"/>
      <c r="C182" s="43"/>
      <c r="D182" s="220" t="s">
        <v>140</v>
      </c>
      <c r="E182" s="43"/>
      <c r="F182" s="221" t="s">
        <v>238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140</v>
      </c>
      <c r="AU182" s="20" t="s">
        <v>82</v>
      </c>
    </row>
    <row r="183" s="14" customFormat="1">
      <c r="A183" s="14"/>
      <c r="B183" s="236"/>
      <c r="C183" s="237"/>
      <c r="D183" s="227" t="s">
        <v>142</v>
      </c>
      <c r="E183" s="238" t="s">
        <v>19</v>
      </c>
      <c r="F183" s="239" t="s">
        <v>239</v>
      </c>
      <c r="G183" s="237"/>
      <c r="H183" s="240">
        <v>1.909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142</v>
      </c>
      <c r="AU183" s="246" t="s">
        <v>82</v>
      </c>
      <c r="AV183" s="14" t="s">
        <v>82</v>
      </c>
      <c r="AW183" s="14" t="s">
        <v>33</v>
      </c>
      <c r="AX183" s="14" t="s">
        <v>72</v>
      </c>
      <c r="AY183" s="246" t="s">
        <v>132</v>
      </c>
    </row>
    <row r="184" s="15" customFormat="1">
      <c r="A184" s="15"/>
      <c r="B184" s="247"/>
      <c r="C184" s="248"/>
      <c r="D184" s="227" t="s">
        <v>142</v>
      </c>
      <c r="E184" s="249" t="s">
        <v>19</v>
      </c>
      <c r="F184" s="250" t="s">
        <v>145</v>
      </c>
      <c r="G184" s="248"/>
      <c r="H184" s="251">
        <v>1.909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142</v>
      </c>
      <c r="AU184" s="257" t="s">
        <v>82</v>
      </c>
      <c r="AV184" s="15" t="s">
        <v>146</v>
      </c>
      <c r="AW184" s="15" t="s">
        <v>33</v>
      </c>
      <c r="AX184" s="15" t="s">
        <v>72</v>
      </c>
      <c r="AY184" s="257" t="s">
        <v>132</v>
      </c>
    </row>
    <row r="185" s="16" customFormat="1">
      <c r="A185" s="16"/>
      <c r="B185" s="258"/>
      <c r="C185" s="259"/>
      <c r="D185" s="227" t="s">
        <v>142</v>
      </c>
      <c r="E185" s="260" t="s">
        <v>19</v>
      </c>
      <c r="F185" s="261" t="s">
        <v>147</v>
      </c>
      <c r="G185" s="259"/>
      <c r="H185" s="262">
        <v>1.909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8" t="s">
        <v>142</v>
      </c>
      <c r="AU185" s="268" t="s">
        <v>82</v>
      </c>
      <c r="AV185" s="16" t="s">
        <v>139</v>
      </c>
      <c r="AW185" s="16" t="s">
        <v>33</v>
      </c>
      <c r="AX185" s="16" t="s">
        <v>80</v>
      </c>
      <c r="AY185" s="268" t="s">
        <v>132</v>
      </c>
    </row>
    <row r="186" s="12" customFormat="1" ht="22.8" customHeight="1">
      <c r="A186" s="12"/>
      <c r="B186" s="191"/>
      <c r="C186" s="192"/>
      <c r="D186" s="193" t="s">
        <v>71</v>
      </c>
      <c r="E186" s="205" t="s">
        <v>240</v>
      </c>
      <c r="F186" s="205" t="s">
        <v>241</v>
      </c>
      <c r="G186" s="192"/>
      <c r="H186" s="192"/>
      <c r="I186" s="195"/>
      <c r="J186" s="206">
        <f>BK186</f>
        <v>0</v>
      </c>
      <c r="K186" s="192"/>
      <c r="L186" s="197"/>
      <c r="M186" s="198"/>
      <c r="N186" s="199"/>
      <c r="O186" s="199"/>
      <c r="P186" s="200">
        <f>SUM(P187:P202)</f>
        <v>0</v>
      </c>
      <c r="Q186" s="199"/>
      <c r="R186" s="200">
        <f>SUM(R187:R202)</f>
        <v>662.29430000000002</v>
      </c>
      <c r="S186" s="199"/>
      <c r="T186" s="201">
        <f>SUM(T187:T202)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2" t="s">
        <v>80</v>
      </c>
      <c r="AT186" s="203" t="s">
        <v>71</v>
      </c>
      <c r="AU186" s="203" t="s">
        <v>80</v>
      </c>
      <c r="AY186" s="202" t="s">
        <v>132</v>
      </c>
      <c r="BK186" s="204">
        <f>SUM(BK187:BK202)</f>
        <v>0</v>
      </c>
    </row>
    <row r="187" s="2" customFormat="1" ht="24.15" customHeight="1">
      <c r="A187" s="41"/>
      <c r="B187" s="42"/>
      <c r="C187" s="207" t="s">
        <v>194</v>
      </c>
      <c r="D187" s="207" t="s">
        <v>134</v>
      </c>
      <c r="E187" s="208" t="s">
        <v>242</v>
      </c>
      <c r="F187" s="209" t="s">
        <v>243</v>
      </c>
      <c r="G187" s="210" t="s">
        <v>244</v>
      </c>
      <c r="H187" s="211">
        <v>335</v>
      </c>
      <c r="I187" s="212"/>
      <c r="J187" s="213">
        <f>ROUND(I187*H187,2)</f>
        <v>0</v>
      </c>
      <c r="K187" s="209" t="s">
        <v>138</v>
      </c>
      <c r="L187" s="47"/>
      <c r="M187" s="214" t="s">
        <v>19</v>
      </c>
      <c r="N187" s="215" t="s">
        <v>43</v>
      </c>
      <c r="O187" s="87"/>
      <c r="P187" s="216">
        <f>O187*H187</f>
        <v>0</v>
      </c>
      <c r="Q187" s="216">
        <v>0.16058</v>
      </c>
      <c r="R187" s="216">
        <f>Q187*H187</f>
        <v>53.7943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139</v>
      </c>
      <c r="AT187" s="218" t="s">
        <v>134</v>
      </c>
      <c r="AU187" s="218" t="s">
        <v>82</v>
      </c>
      <c r="AY187" s="20" t="s">
        <v>132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80</v>
      </c>
      <c r="BK187" s="219">
        <f>ROUND(I187*H187,2)</f>
        <v>0</v>
      </c>
      <c r="BL187" s="20" t="s">
        <v>139</v>
      </c>
      <c r="BM187" s="218" t="s">
        <v>245</v>
      </c>
    </row>
    <row r="188" s="2" customFormat="1">
      <c r="A188" s="41"/>
      <c r="B188" s="42"/>
      <c r="C188" s="43"/>
      <c r="D188" s="220" t="s">
        <v>140</v>
      </c>
      <c r="E188" s="43"/>
      <c r="F188" s="221" t="s">
        <v>246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140</v>
      </c>
      <c r="AU188" s="20" t="s">
        <v>82</v>
      </c>
    </row>
    <row r="189" s="14" customFormat="1">
      <c r="A189" s="14"/>
      <c r="B189" s="236"/>
      <c r="C189" s="237"/>
      <c r="D189" s="227" t="s">
        <v>142</v>
      </c>
      <c r="E189" s="238" t="s">
        <v>19</v>
      </c>
      <c r="F189" s="239" t="s">
        <v>247</v>
      </c>
      <c r="G189" s="237"/>
      <c r="H189" s="240">
        <v>220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142</v>
      </c>
      <c r="AU189" s="246" t="s">
        <v>82</v>
      </c>
      <c r="AV189" s="14" t="s">
        <v>82</v>
      </c>
      <c r="AW189" s="14" t="s">
        <v>33</v>
      </c>
      <c r="AX189" s="14" t="s">
        <v>72</v>
      </c>
      <c r="AY189" s="246" t="s">
        <v>132</v>
      </c>
    </row>
    <row r="190" s="14" customFormat="1">
      <c r="A190" s="14"/>
      <c r="B190" s="236"/>
      <c r="C190" s="237"/>
      <c r="D190" s="227" t="s">
        <v>142</v>
      </c>
      <c r="E190" s="238" t="s">
        <v>19</v>
      </c>
      <c r="F190" s="239" t="s">
        <v>248</v>
      </c>
      <c r="G190" s="237"/>
      <c r="H190" s="240">
        <v>109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142</v>
      </c>
      <c r="AU190" s="246" t="s">
        <v>82</v>
      </c>
      <c r="AV190" s="14" t="s">
        <v>82</v>
      </c>
      <c r="AW190" s="14" t="s">
        <v>33</v>
      </c>
      <c r="AX190" s="14" t="s">
        <v>72</v>
      </c>
      <c r="AY190" s="246" t="s">
        <v>132</v>
      </c>
    </row>
    <row r="191" s="14" customFormat="1">
      <c r="A191" s="14"/>
      <c r="B191" s="236"/>
      <c r="C191" s="237"/>
      <c r="D191" s="227" t="s">
        <v>142</v>
      </c>
      <c r="E191" s="238" t="s">
        <v>19</v>
      </c>
      <c r="F191" s="239" t="s">
        <v>249</v>
      </c>
      <c r="G191" s="237"/>
      <c r="H191" s="240">
        <v>4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142</v>
      </c>
      <c r="AU191" s="246" t="s">
        <v>82</v>
      </c>
      <c r="AV191" s="14" t="s">
        <v>82</v>
      </c>
      <c r="AW191" s="14" t="s">
        <v>33</v>
      </c>
      <c r="AX191" s="14" t="s">
        <v>72</v>
      </c>
      <c r="AY191" s="246" t="s">
        <v>132</v>
      </c>
    </row>
    <row r="192" s="14" customFormat="1">
      <c r="A192" s="14"/>
      <c r="B192" s="236"/>
      <c r="C192" s="237"/>
      <c r="D192" s="227" t="s">
        <v>142</v>
      </c>
      <c r="E192" s="238" t="s">
        <v>19</v>
      </c>
      <c r="F192" s="239" t="s">
        <v>250</v>
      </c>
      <c r="G192" s="237"/>
      <c r="H192" s="240">
        <v>2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142</v>
      </c>
      <c r="AU192" s="246" t="s">
        <v>82</v>
      </c>
      <c r="AV192" s="14" t="s">
        <v>82</v>
      </c>
      <c r="AW192" s="14" t="s">
        <v>33</v>
      </c>
      <c r="AX192" s="14" t="s">
        <v>72</v>
      </c>
      <c r="AY192" s="246" t="s">
        <v>132</v>
      </c>
    </row>
    <row r="193" s="15" customFormat="1">
      <c r="A193" s="15"/>
      <c r="B193" s="247"/>
      <c r="C193" s="248"/>
      <c r="D193" s="227" t="s">
        <v>142</v>
      </c>
      <c r="E193" s="249" t="s">
        <v>19</v>
      </c>
      <c r="F193" s="250" t="s">
        <v>145</v>
      </c>
      <c r="G193" s="248"/>
      <c r="H193" s="251">
        <v>335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142</v>
      </c>
      <c r="AU193" s="257" t="s">
        <v>82</v>
      </c>
      <c r="AV193" s="15" t="s">
        <v>146</v>
      </c>
      <c r="AW193" s="15" t="s">
        <v>33</v>
      </c>
      <c r="AX193" s="15" t="s">
        <v>72</v>
      </c>
      <c r="AY193" s="257" t="s">
        <v>132</v>
      </c>
    </row>
    <row r="194" s="16" customFormat="1">
      <c r="A194" s="16"/>
      <c r="B194" s="258"/>
      <c r="C194" s="259"/>
      <c r="D194" s="227" t="s">
        <v>142</v>
      </c>
      <c r="E194" s="260" t="s">
        <v>19</v>
      </c>
      <c r="F194" s="261" t="s">
        <v>147</v>
      </c>
      <c r="G194" s="259"/>
      <c r="H194" s="262">
        <v>335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68" t="s">
        <v>142</v>
      </c>
      <c r="AU194" s="268" t="s">
        <v>82</v>
      </c>
      <c r="AV194" s="16" t="s">
        <v>139</v>
      </c>
      <c r="AW194" s="16" t="s">
        <v>33</v>
      </c>
      <c r="AX194" s="16" t="s">
        <v>80</v>
      </c>
      <c r="AY194" s="268" t="s">
        <v>132</v>
      </c>
    </row>
    <row r="195" s="2" customFormat="1" ht="16.5" customHeight="1">
      <c r="A195" s="41"/>
      <c r="B195" s="42"/>
      <c r="C195" s="269" t="s">
        <v>251</v>
      </c>
      <c r="D195" s="269" t="s">
        <v>252</v>
      </c>
      <c r="E195" s="270" t="s">
        <v>253</v>
      </c>
      <c r="F195" s="271" t="s">
        <v>254</v>
      </c>
      <c r="G195" s="272" t="s">
        <v>244</v>
      </c>
      <c r="H195" s="273">
        <v>2</v>
      </c>
      <c r="I195" s="274"/>
      <c r="J195" s="275">
        <f>ROUND(I195*H195,2)</f>
        <v>0</v>
      </c>
      <c r="K195" s="271" t="s">
        <v>19</v>
      </c>
      <c r="L195" s="276"/>
      <c r="M195" s="277" t="s">
        <v>19</v>
      </c>
      <c r="N195" s="278" t="s">
        <v>43</v>
      </c>
      <c r="O195" s="87"/>
      <c r="P195" s="216">
        <f>O195*H195</f>
        <v>0</v>
      </c>
      <c r="Q195" s="216">
        <v>0.5</v>
      </c>
      <c r="R195" s="216">
        <f>Q195*H195</f>
        <v>1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162</v>
      </c>
      <c r="AT195" s="218" t="s">
        <v>252</v>
      </c>
      <c r="AU195" s="218" t="s">
        <v>82</v>
      </c>
      <c r="AY195" s="20" t="s">
        <v>132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80</v>
      </c>
      <c r="BK195" s="219">
        <f>ROUND(I195*H195,2)</f>
        <v>0</v>
      </c>
      <c r="BL195" s="20" t="s">
        <v>139</v>
      </c>
      <c r="BM195" s="218" t="s">
        <v>255</v>
      </c>
    </row>
    <row r="196" s="2" customFormat="1">
      <c r="A196" s="41"/>
      <c r="B196" s="42"/>
      <c r="C196" s="43"/>
      <c r="D196" s="227" t="s">
        <v>256</v>
      </c>
      <c r="E196" s="43"/>
      <c r="F196" s="279" t="s">
        <v>257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256</v>
      </c>
      <c r="AU196" s="20" t="s">
        <v>82</v>
      </c>
    </row>
    <row r="197" s="2" customFormat="1" ht="16.5" customHeight="1">
      <c r="A197" s="41"/>
      <c r="B197" s="42"/>
      <c r="C197" s="269" t="s">
        <v>199</v>
      </c>
      <c r="D197" s="269" t="s">
        <v>252</v>
      </c>
      <c r="E197" s="270" t="s">
        <v>258</v>
      </c>
      <c r="F197" s="271" t="s">
        <v>259</v>
      </c>
      <c r="G197" s="272" t="s">
        <v>244</v>
      </c>
      <c r="H197" s="273">
        <v>4</v>
      </c>
      <c r="I197" s="274"/>
      <c r="J197" s="275">
        <f>ROUND(I197*H197,2)</f>
        <v>0</v>
      </c>
      <c r="K197" s="271" t="s">
        <v>19</v>
      </c>
      <c r="L197" s="276"/>
      <c r="M197" s="277" t="s">
        <v>19</v>
      </c>
      <c r="N197" s="278" t="s">
        <v>43</v>
      </c>
      <c r="O197" s="87"/>
      <c r="P197" s="216">
        <f>O197*H197</f>
        <v>0</v>
      </c>
      <c r="Q197" s="216">
        <v>1</v>
      </c>
      <c r="R197" s="216">
        <f>Q197*H197</f>
        <v>4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162</v>
      </c>
      <c r="AT197" s="218" t="s">
        <v>252</v>
      </c>
      <c r="AU197" s="218" t="s">
        <v>82</v>
      </c>
      <c r="AY197" s="20" t="s">
        <v>132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80</v>
      </c>
      <c r="BK197" s="219">
        <f>ROUND(I197*H197,2)</f>
        <v>0</v>
      </c>
      <c r="BL197" s="20" t="s">
        <v>139</v>
      </c>
      <c r="BM197" s="218" t="s">
        <v>260</v>
      </c>
    </row>
    <row r="198" s="2" customFormat="1" ht="16.5" customHeight="1">
      <c r="A198" s="41"/>
      <c r="B198" s="42"/>
      <c r="C198" s="269" t="s">
        <v>7</v>
      </c>
      <c r="D198" s="269" t="s">
        <v>252</v>
      </c>
      <c r="E198" s="270" t="s">
        <v>261</v>
      </c>
      <c r="F198" s="271" t="s">
        <v>262</v>
      </c>
      <c r="G198" s="272" t="s">
        <v>244</v>
      </c>
      <c r="H198" s="273">
        <v>64</v>
      </c>
      <c r="I198" s="274"/>
      <c r="J198" s="275">
        <f>ROUND(I198*H198,2)</f>
        <v>0</v>
      </c>
      <c r="K198" s="271" t="s">
        <v>19</v>
      </c>
      <c r="L198" s="276"/>
      <c r="M198" s="277" t="s">
        <v>19</v>
      </c>
      <c r="N198" s="278" t="s">
        <v>43</v>
      </c>
      <c r="O198" s="87"/>
      <c r="P198" s="216">
        <f>O198*H198</f>
        <v>0</v>
      </c>
      <c r="Q198" s="216">
        <v>1.5</v>
      </c>
      <c r="R198" s="216">
        <f>Q198*H198</f>
        <v>96</v>
      </c>
      <c r="S198" s="216">
        <v>0</v>
      </c>
      <c r="T198" s="217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8" t="s">
        <v>162</v>
      </c>
      <c r="AT198" s="218" t="s">
        <v>252</v>
      </c>
      <c r="AU198" s="218" t="s">
        <v>82</v>
      </c>
      <c r="AY198" s="20" t="s">
        <v>132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20" t="s">
        <v>80</v>
      </c>
      <c r="BK198" s="219">
        <f>ROUND(I198*H198,2)</f>
        <v>0</v>
      </c>
      <c r="BL198" s="20" t="s">
        <v>139</v>
      </c>
      <c r="BM198" s="218" t="s">
        <v>263</v>
      </c>
    </row>
    <row r="199" s="2" customFormat="1" ht="16.5" customHeight="1">
      <c r="A199" s="41"/>
      <c r="B199" s="42"/>
      <c r="C199" s="269" t="s">
        <v>204</v>
      </c>
      <c r="D199" s="269" t="s">
        <v>252</v>
      </c>
      <c r="E199" s="270" t="s">
        <v>264</v>
      </c>
      <c r="F199" s="271" t="s">
        <v>265</v>
      </c>
      <c r="G199" s="272" t="s">
        <v>244</v>
      </c>
      <c r="H199" s="273">
        <v>45</v>
      </c>
      <c r="I199" s="274"/>
      <c r="J199" s="275">
        <f>ROUND(I199*H199,2)</f>
        <v>0</v>
      </c>
      <c r="K199" s="271" t="s">
        <v>19</v>
      </c>
      <c r="L199" s="276"/>
      <c r="M199" s="277" t="s">
        <v>19</v>
      </c>
      <c r="N199" s="278" t="s">
        <v>43</v>
      </c>
      <c r="O199" s="87"/>
      <c r="P199" s="216">
        <f>O199*H199</f>
        <v>0</v>
      </c>
      <c r="Q199" s="216">
        <v>1.5</v>
      </c>
      <c r="R199" s="216">
        <f>Q199*H199</f>
        <v>67.5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162</v>
      </c>
      <c r="AT199" s="218" t="s">
        <v>252</v>
      </c>
      <c r="AU199" s="218" t="s">
        <v>82</v>
      </c>
      <c r="AY199" s="20" t="s">
        <v>132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80</v>
      </c>
      <c r="BK199" s="219">
        <f>ROUND(I199*H199,2)</f>
        <v>0</v>
      </c>
      <c r="BL199" s="20" t="s">
        <v>139</v>
      </c>
      <c r="BM199" s="218" t="s">
        <v>266</v>
      </c>
    </row>
    <row r="200" s="2" customFormat="1" ht="16.5" customHeight="1">
      <c r="A200" s="41"/>
      <c r="B200" s="42"/>
      <c r="C200" s="269" t="s">
        <v>267</v>
      </c>
      <c r="D200" s="269" t="s">
        <v>252</v>
      </c>
      <c r="E200" s="270" t="s">
        <v>268</v>
      </c>
      <c r="F200" s="271" t="s">
        <v>269</v>
      </c>
      <c r="G200" s="272" t="s">
        <v>244</v>
      </c>
      <c r="H200" s="273">
        <v>220</v>
      </c>
      <c r="I200" s="274"/>
      <c r="J200" s="275">
        <f>ROUND(I200*H200,2)</f>
        <v>0</v>
      </c>
      <c r="K200" s="271" t="s">
        <v>19</v>
      </c>
      <c r="L200" s="276"/>
      <c r="M200" s="277" t="s">
        <v>19</v>
      </c>
      <c r="N200" s="278" t="s">
        <v>43</v>
      </c>
      <c r="O200" s="87"/>
      <c r="P200" s="216">
        <f>O200*H200</f>
        <v>0</v>
      </c>
      <c r="Q200" s="216">
        <v>2</v>
      </c>
      <c r="R200" s="216">
        <f>Q200*H200</f>
        <v>440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162</v>
      </c>
      <c r="AT200" s="218" t="s">
        <v>252</v>
      </c>
      <c r="AU200" s="218" t="s">
        <v>82</v>
      </c>
      <c r="AY200" s="20" t="s">
        <v>132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80</v>
      </c>
      <c r="BK200" s="219">
        <f>ROUND(I200*H200,2)</f>
        <v>0</v>
      </c>
      <c r="BL200" s="20" t="s">
        <v>139</v>
      </c>
      <c r="BM200" s="218" t="s">
        <v>270</v>
      </c>
    </row>
    <row r="201" s="2" customFormat="1" ht="24.15" customHeight="1">
      <c r="A201" s="41"/>
      <c r="B201" s="42"/>
      <c r="C201" s="269" t="s">
        <v>209</v>
      </c>
      <c r="D201" s="269" t="s">
        <v>252</v>
      </c>
      <c r="E201" s="270" t="s">
        <v>271</v>
      </c>
      <c r="F201" s="271" t="s">
        <v>272</v>
      </c>
      <c r="G201" s="272" t="s">
        <v>273</v>
      </c>
      <c r="H201" s="273">
        <v>1</v>
      </c>
      <c r="I201" s="274"/>
      <c r="J201" s="275">
        <f>ROUND(I201*H201,2)</f>
        <v>0</v>
      </c>
      <c r="K201" s="271" t="s">
        <v>19</v>
      </c>
      <c r="L201" s="276"/>
      <c r="M201" s="277" t="s">
        <v>19</v>
      </c>
      <c r="N201" s="278" t="s">
        <v>43</v>
      </c>
      <c r="O201" s="87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162</v>
      </c>
      <c r="AT201" s="218" t="s">
        <v>252</v>
      </c>
      <c r="AU201" s="218" t="s">
        <v>82</v>
      </c>
      <c r="AY201" s="20" t="s">
        <v>132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80</v>
      </c>
      <c r="BK201" s="219">
        <f>ROUND(I201*H201,2)</f>
        <v>0</v>
      </c>
      <c r="BL201" s="20" t="s">
        <v>139</v>
      </c>
      <c r="BM201" s="218" t="s">
        <v>274</v>
      </c>
    </row>
    <row r="202" s="2" customFormat="1" ht="16.5" customHeight="1">
      <c r="A202" s="41"/>
      <c r="B202" s="42"/>
      <c r="C202" s="269" t="s">
        <v>275</v>
      </c>
      <c r="D202" s="269" t="s">
        <v>252</v>
      </c>
      <c r="E202" s="270" t="s">
        <v>276</v>
      </c>
      <c r="F202" s="271" t="s">
        <v>277</v>
      </c>
      <c r="G202" s="272" t="s">
        <v>244</v>
      </c>
      <c r="H202" s="273">
        <v>1</v>
      </c>
      <c r="I202" s="274"/>
      <c r="J202" s="275">
        <f>ROUND(I202*H202,2)</f>
        <v>0</v>
      </c>
      <c r="K202" s="271" t="s">
        <v>19</v>
      </c>
      <c r="L202" s="276"/>
      <c r="M202" s="277" t="s">
        <v>19</v>
      </c>
      <c r="N202" s="278" t="s">
        <v>43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162</v>
      </c>
      <c r="AT202" s="218" t="s">
        <v>252</v>
      </c>
      <c r="AU202" s="218" t="s">
        <v>82</v>
      </c>
      <c r="AY202" s="20" t="s">
        <v>132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80</v>
      </c>
      <c r="BK202" s="219">
        <f>ROUND(I202*H202,2)</f>
        <v>0</v>
      </c>
      <c r="BL202" s="20" t="s">
        <v>139</v>
      </c>
      <c r="BM202" s="218" t="s">
        <v>278</v>
      </c>
    </row>
    <row r="203" s="12" customFormat="1" ht="22.8" customHeight="1">
      <c r="A203" s="12"/>
      <c r="B203" s="191"/>
      <c r="C203" s="192"/>
      <c r="D203" s="193" t="s">
        <v>71</v>
      </c>
      <c r="E203" s="205" t="s">
        <v>279</v>
      </c>
      <c r="F203" s="205" t="s">
        <v>280</v>
      </c>
      <c r="G203" s="192"/>
      <c r="H203" s="192"/>
      <c r="I203" s="195"/>
      <c r="J203" s="206">
        <f>BK203</f>
        <v>0</v>
      </c>
      <c r="K203" s="192"/>
      <c r="L203" s="197"/>
      <c r="M203" s="198"/>
      <c r="N203" s="199"/>
      <c r="O203" s="199"/>
      <c r="P203" s="200">
        <f>SUM(P204:P212)</f>
        <v>0</v>
      </c>
      <c r="Q203" s="199"/>
      <c r="R203" s="200">
        <f>SUM(R204:R212)</f>
        <v>0.55311546</v>
      </c>
      <c r="S203" s="199"/>
      <c r="T203" s="201">
        <f>SUM(T204:T212)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80</v>
      </c>
      <c r="AT203" s="203" t="s">
        <v>71</v>
      </c>
      <c r="AU203" s="203" t="s">
        <v>80</v>
      </c>
      <c r="AY203" s="202" t="s">
        <v>132</v>
      </c>
      <c r="BK203" s="204">
        <f>SUM(BK204:BK212)</f>
        <v>0</v>
      </c>
    </row>
    <row r="204" s="2" customFormat="1" ht="24.15" customHeight="1">
      <c r="A204" s="41"/>
      <c r="B204" s="42"/>
      <c r="C204" s="207" t="s">
        <v>281</v>
      </c>
      <c r="D204" s="207" t="s">
        <v>134</v>
      </c>
      <c r="E204" s="208" t="s">
        <v>282</v>
      </c>
      <c r="F204" s="209" t="s">
        <v>283</v>
      </c>
      <c r="G204" s="210" t="s">
        <v>193</v>
      </c>
      <c r="H204" s="211">
        <v>91.924999999999997</v>
      </c>
      <c r="I204" s="212"/>
      <c r="J204" s="213">
        <f>ROUND(I204*H204,2)</f>
        <v>0</v>
      </c>
      <c r="K204" s="209" t="s">
        <v>138</v>
      </c>
      <c r="L204" s="47"/>
      <c r="M204" s="214" t="s">
        <v>19</v>
      </c>
      <c r="N204" s="215" t="s">
        <v>43</v>
      </c>
      <c r="O204" s="87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139</v>
      </c>
      <c r="AT204" s="218" t="s">
        <v>134</v>
      </c>
      <c r="AU204" s="218" t="s">
        <v>82</v>
      </c>
      <c r="AY204" s="20" t="s">
        <v>132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80</v>
      </c>
      <c r="BK204" s="219">
        <f>ROUND(I204*H204,2)</f>
        <v>0</v>
      </c>
      <c r="BL204" s="20" t="s">
        <v>139</v>
      </c>
      <c r="BM204" s="218" t="s">
        <v>284</v>
      </c>
    </row>
    <row r="205" s="2" customFormat="1">
      <c r="A205" s="41"/>
      <c r="B205" s="42"/>
      <c r="C205" s="43"/>
      <c r="D205" s="220" t="s">
        <v>140</v>
      </c>
      <c r="E205" s="43"/>
      <c r="F205" s="221" t="s">
        <v>285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140</v>
      </c>
      <c r="AU205" s="20" t="s">
        <v>82</v>
      </c>
    </row>
    <row r="206" s="13" customFormat="1">
      <c r="A206" s="13"/>
      <c r="B206" s="225"/>
      <c r="C206" s="226"/>
      <c r="D206" s="227" t="s">
        <v>142</v>
      </c>
      <c r="E206" s="228" t="s">
        <v>19</v>
      </c>
      <c r="F206" s="229" t="s">
        <v>286</v>
      </c>
      <c r="G206" s="226"/>
      <c r="H206" s="228" t="s">
        <v>19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142</v>
      </c>
      <c r="AU206" s="235" t="s">
        <v>82</v>
      </c>
      <c r="AV206" s="13" t="s">
        <v>80</v>
      </c>
      <c r="AW206" s="13" t="s">
        <v>33</v>
      </c>
      <c r="AX206" s="13" t="s">
        <v>72</v>
      </c>
      <c r="AY206" s="235" t="s">
        <v>132</v>
      </c>
    </row>
    <row r="207" s="14" customFormat="1">
      <c r="A207" s="14"/>
      <c r="B207" s="236"/>
      <c r="C207" s="237"/>
      <c r="D207" s="227" t="s">
        <v>142</v>
      </c>
      <c r="E207" s="238" t="s">
        <v>19</v>
      </c>
      <c r="F207" s="239" t="s">
        <v>287</v>
      </c>
      <c r="G207" s="237"/>
      <c r="H207" s="240">
        <v>91.924999999999997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142</v>
      </c>
      <c r="AU207" s="246" t="s">
        <v>82</v>
      </c>
      <c r="AV207" s="14" t="s">
        <v>82</v>
      </c>
      <c r="AW207" s="14" t="s">
        <v>33</v>
      </c>
      <c r="AX207" s="14" t="s">
        <v>72</v>
      </c>
      <c r="AY207" s="246" t="s">
        <v>132</v>
      </c>
    </row>
    <row r="208" s="15" customFormat="1">
      <c r="A208" s="15"/>
      <c r="B208" s="247"/>
      <c r="C208" s="248"/>
      <c r="D208" s="227" t="s">
        <v>142</v>
      </c>
      <c r="E208" s="249" t="s">
        <v>19</v>
      </c>
      <c r="F208" s="250" t="s">
        <v>145</v>
      </c>
      <c r="G208" s="248"/>
      <c r="H208" s="251">
        <v>91.924999999999997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142</v>
      </c>
      <c r="AU208" s="257" t="s">
        <v>82</v>
      </c>
      <c r="AV208" s="15" t="s">
        <v>146</v>
      </c>
      <c r="AW208" s="15" t="s">
        <v>33</v>
      </c>
      <c r="AX208" s="15" t="s">
        <v>72</v>
      </c>
      <c r="AY208" s="257" t="s">
        <v>132</v>
      </c>
    </row>
    <row r="209" s="16" customFormat="1">
      <c r="A209" s="16"/>
      <c r="B209" s="258"/>
      <c r="C209" s="259"/>
      <c r="D209" s="227" t="s">
        <v>142</v>
      </c>
      <c r="E209" s="260" t="s">
        <v>19</v>
      </c>
      <c r="F209" s="261" t="s">
        <v>147</v>
      </c>
      <c r="G209" s="259"/>
      <c r="H209" s="262">
        <v>91.924999999999997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8" t="s">
        <v>142</v>
      </c>
      <c r="AU209" s="268" t="s">
        <v>82</v>
      </c>
      <c r="AV209" s="16" t="s">
        <v>139</v>
      </c>
      <c r="AW209" s="16" t="s">
        <v>33</v>
      </c>
      <c r="AX209" s="16" t="s">
        <v>80</v>
      </c>
      <c r="AY209" s="268" t="s">
        <v>132</v>
      </c>
    </row>
    <row r="210" s="2" customFormat="1" ht="37.8" customHeight="1">
      <c r="A210" s="41"/>
      <c r="B210" s="42"/>
      <c r="C210" s="269" t="s">
        <v>216</v>
      </c>
      <c r="D210" s="269" t="s">
        <v>252</v>
      </c>
      <c r="E210" s="270" t="s">
        <v>288</v>
      </c>
      <c r="F210" s="271" t="s">
        <v>289</v>
      </c>
      <c r="G210" s="272" t="s">
        <v>193</v>
      </c>
      <c r="H210" s="273">
        <v>101.118</v>
      </c>
      <c r="I210" s="274"/>
      <c r="J210" s="275">
        <f>ROUND(I210*H210,2)</f>
        <v>0</v>
      </c>
      <c r="K210" s="271" t="s">
        <v>19</v>
      </c>
      <c r="L210" s="276"/>
      <c r="M210" s="277" t="s">
        <v>19</v>
      </c>
      <c r="N210" s="278" t="s">
        <v>43</v>
      </c>
      <c r="O210" s="87"/>
      <c r="P210" s="216">
        <f>O210*H210</f>
        <v>0</v>
      </c>
      <c r="Q210" s="216">
        <v>0.00547</v>
      </c>
      <c r="R210" s="216">
        <f>Q210*H210</f>
        <v>0.55311546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162</v>
      </c>
      <c r="AT210" s="218" t="s">
        <v>252</v>
      </c>
      <c r="AU210" s="218" t="s">
        <v>82</v>
      </c>
      <c r="AY210" s="20" t="s">
        <v>132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80</v>
      </c>
      <c r="BK210" s="219">
        <f>ROUND(I210*H210,2)</f>
        <v>0</v>
      </c>
      <c r="BL210" s="20" t="s">
        <v>139</v>
      </c>
      <c r="BM210" s="218" t="s">
        <v>290</v>
      </c>
    </row>
    <row r="211" s="14" customFormat="1">
      <c r="A211" s="14"/>
      <c r="B211" s="236"/>
      <c r="C211" s="237"/>
      <c r="D211" s="227" t="s">
        <v>142</v>
      </c>
      <c r="E211" s="238" t="s">
        <v>19</v>
      </c>
      <c r="F211" s="239" t="s">
        <v>291</v>
      </c>
      <c r="G211" s="237"/>
      <c r="H211" s="240">
        <v>101.118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142</v>
      </c>
      <c r="AU211" s="246" t="s">
        <v>82</v>
      </c>
      <c r="AV211" s="14" t="s">
        <v>82</v>
      </c>
      <c r="AW211" s="14" t="s">
        <v>33</v>
      </c>
      <c r="AX211" s="14" t="s">
        <v>72</v>
      </c>
      <c r="AY211" s="246" t="s">
        <v>132</v>
      </c>
    </row>
    <row r="212" s="16" customFormat="1">
      <c r="A212" s="16"/>
      <c r="B212" s="258"/>
      <c r="C212" s="259"/>
      <c r="D212" s="227" t="s">
        <v>142</v>
      </c>
      <c r="E212" s="260" t="s">
        <v>19</v>
      </c>
      <c r="F212" s="261" t="s">
        <v>147</v>
      </c>
      <c r="G212" s="259"/>
      <c r="H212" s="262">
        <v>101.118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68" t="s">
        <v>142</v>
      </c>
      <c r="AU212" s="268" t="s">
        <v>82</v>
      </c>
      <c r="AV212" s="16" t="s">
        <v>139</v>
      </c>
      <c r="AW212" s="16" t="s">
        <v>33</v>
      </c>
      <c r="AX212" s="16" t="s">
        <v>80</v>
      </c>
      <c r="AY212" s="268" t="s">
        <v>132</v>
      </c>
    </row>
    <row r="213" s="12" customFormat="1" ht="22.8" customHeight="1">
      <c r="A213" s="12"/>
      <c r="B213" s="191"/>
      <c r="C213" s="192"/>
      <c r="D213" s="193" t="s">
        <v>71</v>
      </c>
      <c r="E213" s="205" t="s">
        <v>292</v>
      </c>
      <c r="F213" s="205" t="s">
        <v>293</v>
      </c>
      <c r="G213" s="192"/>
      <c r="H213" s="192"/>
      <c r="I213" s="195"/>
      <c r="J213" s="206">
        <f>BK213</f>
        <v>0</v>
      </c>
      <c r="K213" s="192"/>
      <c r="L213" s="197"/>
      <c r="M213" s="198"/>
      <c r="N213" s="199"/>
      <c r="O213" s="199"/>
      <c r="P213" s="200">
        <f>SUM(P214:P222)</f>
        <v>0</v>
      </c>
      <c r="Q213" s="199"/>
      <c r="R213" s="200">
        <f>SUM(R214:R222)</f>
        <v>3.19695244</v>
      </c>
      <c r="S213" s="199"/>
      <c r="T213" s="201">
        <f>SUM(T214:T222)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2" t="s">
        <v>80</v>
      </c>
      <c r="AT213" s="203" t="s">
        <v>71</v>
      </c>
      <c r="AU213" s="203" t="s">
        <v>80</v>
      </c>
      <c r="AY213" s="202" t="s">
        <v>132</v>
      </c>
      <c r="BK213" s="204">
        <f>SUM(BK214:BK222)</f>
        <v>0</v>
      </c>
    </row>
    <row r="214" s="2" customFormat="1" ht="24.15" customHeight="1">
      <c r="A214" s="41"/>
      <c r="B214" s="42"/>
      <c r="C214" s="207" t="s">
        <v>294</v>
      </c>
      <c r="D214" s="207" t="s">
        <v>134</v>
      </c>
      <c r="E214" s="208" t="s">
        <v>295</v>
      </c>
      <c r="F214" s="209" t="s">
        <v>296</v>
      </c>
      <c r="G214" s="210" t="s">
        <v>193</v>
      </c>
      <c r="H214" s="211">
        <v>531.32000000000005</v>
      </c>
      <c r="I214" s="212"/>
      <c r="J214" s="213">
        <f>ROUND(I214*H214,2)</f>
        <v>0</v>
      </c>
      <c r="K214" s="209" t="s">
        <v>138</v>
      </c>
      <c r="L214" s="47"/>
      <c r="M214" s="214" t="s">
        <v>19</v>
      </c>
      <c r="N214" s="215" t="s">
        <v>43</v>
      </c>
      <c r="O214" s="87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139</v>
      </c>
      <c r="AT214" s="218" t="s">
        <v>134</v>
      </c>
      <c r="AU214" s="218" t="s">
        <v>82</v>
      </c>
      <c r="AY214" s="20" t="s">
        <v>132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80</v>
      </c>
      <c r="BK214" s="219">
        <f>ROUND(I214*H214,2)</f>
        <v>0</v>
      </c>
      <c r="BL214" s="20" t="s">
        <v>139</v>
      </c>
      <c r="BM214" s="218" t="s">
        <v>297</v>
      </c>
    </row>
    <row r="215" s="2" customFormat="1">
      <c r="A215" s="41"/>
      <c r="B215" s="42"/>
      <c r="C215" s="43"/>
      <c r="D215" s="220" t="s">
        <v>140</v>
      </c>
      <c r="E215" s="43"/>
      <c r="F215" s="221" t="s">
        <v>298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140</v>
      </c>
      <c r="AU215" s="20" t="s">
        <v>82</v>
      </c>
    </row>
    <row r="216" s="13" customFormat="1">
      <c r="A216" s="13"/>
      <c r="B216" s="225"/>
      <c r="C216" s="226"/>
      <c r="D216" s="227" t="s">
        <v>142</v>
      </c>
      <c r="E216" s="228" t="s">
        <v>19</v>
      </c>
      <c r="F216" s="229" t="s">
        <v>299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142</v>
      </c>
      <c r="AU216" s="235" t="s">
        <v>82</v>
      </c>
      <c r="AV216" s="13" t="s">
        <v>80</v>
      </c>
      <c r="AW216" s="13" t="s">
        <v>33</v>
      </c>
      <c r="AX216" s="13" t="s">
        <v>72</v>
      </c>
      <c r="AY216" s="235" t="s">
        <v>132</v>
      </c>
    </row>
    <row r="217" s="14" customFormat="1">
      <c r="A217" s="14"/>
      <c r="B217" s="236"/>
      <c r="C217" s="237"/>
      <c r="D217" s="227" t="s">
        <v>142</v>
      </c>
      <c r="E217" s="238" t="s">
        <v>19</v>
      </c>
      <c r="F217" s="239" t="s">
        <v>300</v>
      </c>
      <c r="G217" s="237"/>
      <c r="H217" s="240">
        <v>531.32000000000005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142</v>
      </c>
      <c r="AU217" s="246" t="s">
        <v>82</v>
      </c>
      <c r="AV217" s="14" t="s">
        <v>82</v>
      </c>
      <c r="AW217" s="14" t="s">
        <v>33</v>
      </c>
      <c r="AX217" s="14" t="s">
        <v>72</v>
      </c>
      <c r="AY217" s="246" t="s">
        <v>132</v>
      </c>
    </row>
    <row r="218" s="15" customFormat="1">
      <c r="A218" s="15"/>
      <c r="B218" s="247"/>
      <c r="C218" s="248"/>
      <c r="D218" s="227" t="s">
        <v>142</v>
      </c>
      <c r="E218" s="249" t="s">
        <v>19</v>
      </c>
      <c r="F218" s="250" t="s">
        <v>145</v>
      </c>
      <c r="G218" s="248"/>
      <c r="H218" s="251">
        <v>531.32000000000005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142</v>
      </c>
      <c r="AU218" s="257" t="s">
        <v>82</v>
      </c>
      <c r="AV218" s="15" t="s">
        <v>146</v>
      </c>
      <c r="AW218" s="15" t="s">
        <v>33</v>
      </c>
      <c r="AX218" s="15" t="s">
        <v>72</v>
      </c>
      <c r="AY218" s="257" t="s">
        <v>132</v>
      </c>
    </row>
    <row r="219" s="16" customFormat="1">
      <c r="A219" s="16"/>
      <c r="B219" s="258"/>
      <c r="C219" s="259"/>
      <c r="D219" s="227" t="s">
        <v>142</v>
      </c>
      <c r="E219" s="260" t="s">
        <v>19</v>
      </c>
      <c r="F219" s="261" t="s">
        <v>147</v>
      </c>
      <c r="G219" s="259"/>
      <c r="H219" s="262">
        <v>531.32000000000005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8" t="s">
        <v>142</v>
      </c>
      <c r="AU219" s="268" t="s">
        <v>82</v>
      </c>
      <c r="AV219" s="16" t="s">
        <v>139</v>
      </c>
      <c r="AW219" s="16" t="s">
        <v>33</v>
      </c>
      <c r="AX219" s="16" t="s">
        <v>80</v>
      </c>
      <c r="AY219" s="268" t="s">
        <v>132</v>
      </c>
    </row>
    <row r="220" s="2" customFormat="1" ht="37.8" customHeight="1">
      <c r="A220" s="41"/>
      <c r="B220" s="42"/>
      <c r="C220" s="269" t="s">
        <v>221</v>
      </c>
      <c r="D220" s="269" t="s">
        <v>252</v>
      </c>
      <c r="E220" s="270" t="s">
        <v>288</v>
      </c>
      <c r="F220" s="271" t="s">
        <v>289</v>
      </c>
      <c r="G220" s="272" t="s">
        <v>193</v>
      </c>
      <c r="H220" s="273">
        <v>584.452</v>
      </c>
      <c r="I220" s="274"/>
      <c r="J220" s="275">
        <f>ROUND(I220*H220,2)</f>
        <v>0</v>
      </c>
      <c r="K220" s="271" t="s">
        <v>19</v>
      </c>
      <c r="L220" s="276"/>
      <c r="M220" s="277" t="s">
        <v>19</v>
      </c>
      <c r="N220" s="278" t="s">
        <v>43</v>
      </c>
      <c r="O220" s="87"/>
      <c r="P220" s="216">
        <f>O220*H220</f>
        <v>0</v>
      </c>
      <c r="Q220" s="216">
        <v>0.00547</v>
      </c>
      <c r="R220" s="216">
        <f>Q220*H220</f>
        <v>3.19695244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162</v>
      </c>
      <c r="AT220" s="218" t="s">
        <v>252</v>
      </c>
      <c r="AU220" s="218" t="s">
        <v>82</v>
      </c>
      <c r="AY220" s="20" t="s">
        <v>132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80</v>
      </c>
      <c r="BK220" s="219">
        <f>ROUND(I220*H220,2)</f>
        <v>0</v>
      </c>
      <c r="BL220" s="20" t="s">
        <v>139</v>
      </c>
      <c r="BM220" s="218" t="s">
        <v>301</v>
      </c>
    </row>
    <row r="221" s="14" customFormat="1">
      <c r="A221" s="14"/>
      <c r="B221" s="236"/>
      <c r="C221" s="237"/>
      <c r="D221" s="227" t="s">
        <v>142</v>
      </c>
      <c r="E221" s="238" t="s">
        <v>19</v>
      </c>
      <c r="F221" s="239" t="s">
        <v>302</v>
      </c>
      <c r="G221" s="237"/>
      <c r="H221" s="240">
        <v>584.452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142</v>
      </c>
      <c r="AU221" s="246" t="s">
        <v>82</v>
      </c>
      <c r="AV221" s="14" t="s">
        <v>82</v>
      </c>
      <c r="AW221" s="14" t="s">
        <v>33</v>
      </c>
      <c r="AX221" s="14" t="s">
        <v>72</v>
      </c>
      <c r="AY221" s="246" t="s">
        <v>132</v>
      </c>
    </row>
    <row r="222" s="16" customFormat="1">
      <c r="A222" s="16"/>
      <c r="B222" s="258"/>
      <c r="C222" s="259"/>
      <c r="D222" s="227" t="s">
        <v>142</v>
      </c>
      <c r="E222" s="260" t="s">
        <v>19</v>
      </c>
      <c r="F222" s="261" t="s">
        <v>147</v>
      </c>
      <c r="G222" s="259"/>
      <c r="H222" s="262">
        <v>584.452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8" t="s">
        <v>142</v>
      </c>
      <c r="AU222" s="268" t="s">
        <v>82</v>
      </c>
      <c r="AV222" s="16" t="s">
        <v>139</v>
      </c>
      <c r="AW222" s="16" t="s">
        <v>33</v>
      </c>
      <c r="AX222" s="16" t="s">
        <v>80</v>
      </c>
      <c r="AY222" s="268" t="s">
        <v>132</v>
      </c>
    </row>
    <row r="223" s="12" customFormat="1" ht="22.8" customHeight="1">
      <c r="A223" s="12"/>
      <c r="B223" s="191"/>
      <c r="C223" s="192"/>
      <c r="D223" s="193" t="s">
        <v>71</v>
      </c>
      <c r="E223" s="205" t="s">
        <v>303</v>
      </c>
      <c r="F223" s="205" t="s">
        <v>304</v>
      </c>
      <c r="G223" s="192"/>
      <c r="H223" s="192"/>
      <c r="I223" s="195"/>
      <c r="J223" s="206">
        <f>BK223</f>
        <v>0</v>
      </c>
      <c r="K223" s="192"/>
      <c r="L223" s="197"/>
      <c r="M223" s="198"/>
      <c r="N223" s="199"/>
      <c r="O223" s="199"/>
      <c r="P223" s="200">
        <f>SUM(P224:P255)</f>
        <v>0</v>
      </c>
      <c r="Q223" s="199"/>
      <c r="R223" s="200">
        <f>SUM(R224:R255)</f>
        <v>16.6410552</v>
      </c>
      <c r="S223" s="199"/>
      <c r="T223" s="201">
        <f>SUM(T224:T255)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2" t="s">
        <v>80</v>
      </c>
      <c r="AT223" s="203" t="s">
        <v>71</v>
      </c>
      <c r="AU223" s="203" t="s">
        <v>80</v>
      </c>
      <c r="AY223" s="202" t="s">
        <v>132</v>
      </c>
      <c r="BK223" s="204">
        <f>SUM(BK224:BK255)</f>
        <v>0</v>
      </c>
    </row>
    <row r="224" s="2" customFormat="1" ht="21.75" customHeight="1">
      <c r="A224" s="41"/>
      <c r="B224" s="42"/>
      <c r="C224" s="207" t="s">
        <v>305</v>
      </c>
      <c r="D224" s="207" t="s">
        <v>134</v>
      </c>
      <c r="E224" s="208" t="s">
        <v>306</v>
      </c>
      <c r="F224" s="209" t="s">
        <v>307</v>
      </c>
      <c r="G224" s="210" t="s">
        <v>184</v>
      </c>
      <c r="H224" s="211">
        <v>1.502</v>
      </c>
      <c r="I224" s="212"/>
      <c r="J224" s="213">
        <f>ROUND(I224*H224,2)</f>
        <v>0</v>
      </c>
      <c r="K224" s="209" t="s">
        <v>138</v>
      </c>
      <c r="L224" s="47"/>
      <c r="M224" s="214" t="s">
        <v>19</v>
      </c>
      <c r="N224" s="215" t="s">
        <v>43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139</v>
      </c>
      <c r="AT224" s="218" t="s">
        <v>134</v>
      </c>
      <c r="AU224" s="218" t="s">
        <v>82</v>
      </c>
      <c r="AY224" s="20" t="s">
        <v>132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80</v>
      </c>
      <c r="BK224" s="219">
        <f>ROUND(I224*H224,2)</f>
        <v>0</v>
      </c>
      <c r="BL224" s="20" t="s">
        <v>139</v>
      </c>
      <c r="BM224" s="218" t="s">
        <v>308</v>
      </c>
    </row>
    <row r="225" s="2" customFormat="1">
      <c r="A225" s="41"/>
      <c r="B225" s="42"/>
      <c r="C225" s="43"/>
      <c r="D225" s="220" t="s">
        <v>140</v>
      </c>
      <c r="E225" s="43"/>
      <c r="F225" s="221" t="s">
        <v>309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140</v>
      </c>
      <c r="AU225" s="20" t="s">
        <v>82</v>
      </c>
    </row>
    <row r="226" s="14" customFormat="1">
      <c r="A226" s="14"/>
      <c r="B226" s="236"/>
      <c r="C226" s="237"/>
      <c r="D226" s="227" t="s">
        <v>142</v>
      </c>
      <c r="E226" s="238" t="s">
        <v>19</v>
      </c>
      <c r="F226" s="239" t="s">
        <v>310</v>
      </c>
      <c r="G226" s="237"/>
      <c r="H226" s="240">
        <v>0.28899999999999998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142</v>
      </c>
      <c r="AU226" s="246" t="s">
        <v>82</v>
      </c>
      <c r="AV226" s="14" t="s">
        <v>82</v>
      </c>
      <c r="AW226" s="14" t="s">
        <v>33</v>
      </c>
      <c r="AX226" s="14" t="s">
        <v>72</v>
      </c>
      <c r="AY226" s="246" t="s">
        <v>132</v>
      </c>
    </row>
    <row r="227" s="14" customFormat="1">
      <c r="A227" s="14"/>
      <c r="B227" s="236"/>
      <c r="C227" s="237"/>
      <c r="D227" s="227" t="s">
        <v>142</v>
      </c>
      <c r="E227" s="238" t="s">
        <v>19</v>
      </c>
      <c r="F227" s="239" t="s">
        <v>311</v>
      </c>
      <c r="G227" s="237"/>
      <c r="H227" s="240">
        <v>0.51500000000000001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142</v>
      </c>
      <c r="AU227" s="246" t="s">
        <v>82</v>
      </c>
      <c r="AV227" s="14" t="s">
        <v>82</v>
      </c>
      <c r="AW227" s="14" t="s">
        <v>33</v>
      </c>
      <c r="AX227" s="14" t="s">
        <v>72</v>
      </c>
      <c r="AY227" s="246" t="s">
        <v>132</v>
      </c>
    </row>
    <row r="228" s="14" customFormat="1">
      <c r="A228" s="14"/>
      <c r="B228" s="236"/>
      <c r="C228" s="237"/>
      <c r="D228" s="227" t="s">
        <v>142</v>
      </c>
      <c r="E228" s="238" t="s">
        <v>19</v>
      </c>
      <c r="F228" s="239" t="s">
        <v>312</v>
      </c>
      <c r="G228" s="237"/>
      <c r="H228" s="240">
        <v>0.159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142</v>
      </c>
      <c r="AU228" s="246" t="s">
        <v>82</v>
      </c>
      <c r="AV228" s="14" t="s">
        <v>82</v>
      </c>
      <c r="AW228" s="14" t="s">
        <v>33</v>
      </c>
      <c r="AX228" s="14" t="s">
        <v>72</v>
      </c>
      <c r="AY228" s="246" t="s">
        <v>132</v>
      </c>
    </row>
    <row r="229" s="14" customFormat="1">
      <c r="A229" s="14"/>
      <c r="B229" s="236"/>
      <c r="C229" s="237"/>
      <c r="D229" s="227" t="s">
        <v>142</v>
      </c>
      <c r="E229" s="238" t="s">
        <v>19</v>
      </c>
      <c r="F229" s="239" t="s">
        <v>313</v>
      </c>
      <c r="G229" s="237"/>
      <c r="H229" s="240">
        <v>0.53900000000000003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142</v>
      </c>
      <c r="AU229" s="246" t="s">
        <v>82</v>
      </c>
      <c r="AV229" s="14" t="s">
        <v>82</v>
      </c>
      <c r="AW229" s="14" t="s">
        <v>33</v>
      </c>
      <c r="AX229" s="14" t="s">
        <v>72</v>
      </c>
      <c r="AY229" s="246" t="s">
        <v>132</v>
      </c>
    </row>
    <row r="230" s="15" customFormat="1">
      <c r="A230" s="15"/>
      <c r="B230" s="247"/>
      <c r="C230" s="248"/>
      <c r="D230" s="227" t="s">
        <v>142</v>
      </c>
      <c r="E230" s="249" t="s">
        <v>19</v>
      </c>
      <c r="F230" s="250" t="s">
        <v>145</v>
      </c>
      <c r="G230" s="248"/>
      <c r="H230" s="251">
        <v>1.502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7" t="s">
        <v>142</v>
      </c>
      <c r="AU230" s="257" t="s">
        <v>82</v>
      </c>
      <c r="AV230" s="15" t="s">
        <v>146</v>
      </c>
      <c r="AW230" s="15" t="s">
        <v>33</v>
      </c>
      <c r="AX230" s="15" t="s">
        <v>72</v>
      </c>
      <c r="AY230" s="257" t="s">
        <v>132</v>
      </c>
    </row>
    <row r="231" s="16" customFormat="1">
      <c r="A231" s="16"/>
      <c r="B231" s="258"/>
      <c r="C231" s="259"/>
      <c r="D231" s="227" t="s">
        <v>142</v>
      </c>
      <c r="E231" s="260" t="s">
        <v>19</v>
      </c>
      <c r="F231" s="261" t="s">
        <v>147</v>
      </c>
      <c r="G231" s="259"/>
      <c r="H231" s="262">
        <v>1.502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8" t="s">
        <v>142</v>
      </c>
      <c r="AU231" s="268" t="s">
        <v>82</v>
      </c>
      <c r="AV231" s="16" t="s">
        <v>139</v>
      </c>
      <c r="AW231" s="16" t="s">
        <v>33</v>
      </c>
      <c r="AX231" s="16" t="s">
        <v>80</v>
      </c>
      <c r="AY231" s="268" t="s">
        <v>132</v>
      </c>
    </row>
    <row r="232" s="2" customFormat="1" ht="24.15" customHeight="1">
      <c r="A232" s="41"/>
      <c r="B232" s="42"/>
      <c r="C232" s="207" t="s">
        <v>226</v>
      </c>
      <c r="D232" s="207" t="s">
        <v>134</v>
      </c>
      <c r="E232" s="208" t="s">
        <v>314</v>
      </c>
      <c r="F232" s="209" t="s">
        <v>315</v>
      </c>
      <c r="G232" s="210" t="s">
        <v>184</v>
      </c>
      <c r="H232" s="211">
        <v>4.048</v>
      </c>
      <c r="I232" s="212"/>
      <c r="J232" s="213">
        <f>ROUND(I232*H232,2)</f>
        <v>0</v>
      </c>
      <c r="K232" s="209" t="s">
        <v>138</v>
      </c>
      <c r="L232" s="47"/>
      <c r="M232" s="214" t="s">
        <v>19</v>
      </c>
      <c r="N232" s="215" t="s">
        <v>43</v>
      </c>
      <c r="O232" s="87"/>
      <c r="P232" s="216">
        <f>O232*H232</f>
        <v>0</v>
      </c>
      <c r="Q232" s="216">
        <v>0</v>
      </c>
      <c r="R232" s="216">
        <f>Q232*H232</f>
        <v>0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139</v>
      </c>
      <c r="AT232" s="218" t="s">
        <v>134</v>
      </c>
      <c r="AU232" s="218" t="s">
        <v>82</v>
      </c>
      <c r="AY232" s="20" t="s">
        <v>132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80</v>
      </c>
      <c r="BK232" s="219">
        <f>ROUND(I232*H232,2)</f>
        <v>0</v>
      </c>
      <c r="BL232" s="20" t="s">
        <v>139</v>
      </c>
      <c r="BM232" s="218" t="s">
        <v>316</v>
      </c>
    </row>
    <row r="233" s="2" customFormat="1">
      <c r="A233" s="41"/>
      <c r="B233" s="42"/>
      <c r="C233" s="43"/>
      <c r="D233" s="220" t="s">
        <v>140</v>
      </c>
      <c r="E233" s="43"/>
      <c r="F233" s="221" t="s">
        <v>317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140</v>
      </c>
      <c r="AU233" s="20" t="s">
        <v>82</v>
      </c>
    </row>
    <row r="234" s="14" customFormat="1">
      <c r="A234" s="14"/>
      <c r="B234" s="236"/>
      <c r="C234" s="237"/>
      <c r="D234" s="227" t="s">
        <v>142</v>
      </c>
      <c r="E234" s="238" t="s">
        <v>19</v>
      </c>
      <c r="F234" s="239" t="s">
        <v>318</v>
      </c>
      <c r="G234" s="237"/>
      <c r="H234" s="240">
        <v>2.5670000000000002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142</v>
      </c>
      <c r="AU234" s="246" t="s">
        <v>82</v>
      </c>
      <c r="AV234" s="14" t="s">
        <v>82</v>
      </c>
      <c r="AW234" s="14" t="s">
        <v>33</v>
      </c>
      <c r="AX234" s="14" t="s">
        <v>72</v>
      </c>
      <c r="AY234" s="246" t="s">
        <v>132</v>
      </c>
    </row>
    <row r="235" s="14" customFormat="1">
      <c r="A235" s="14"/>
      <c r="B235" s="236"/>
      <c r="C235" s="237"/>
      <c r="D235" s="227" t="s">
        <v>142</v>
      </c>
      <c r="E235" s="238" t="s">
        <v>19</v>
      </c>
      <c r="F235" s="239" t="s">
        <v>319</v>
      </c>
      <c r="G235" s="237"/>
      <c r="H235" s="240">
        <v>1.3100000000000001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142</v>
      </c>
      <c r="AU235" s="246" t="s">
        <v>82</v>
      </c>
      <c r="AV235" s="14" t="s">
        <v>82</v>
      </c>
      <c r="AW235" s="14" t="s">
        <v>33</v>
      </c>
      <c r="AX235" s="14" t="s">
        <v>72</v>
      </c>
      <c r="AY235" s="246" t="s">
        <v>132</v>
      </c>
    </row>
    <row r="236" s="14" customFormat="1">
      <c r="A236" s="14"/>
      <c r="B236" s="236"/>
      <c r="C236" s="237"/>
      <c r="D236" s="227" t="s">
        <v>142</v>
      </c>
      <c r="E236" s="238" t="s">
        <v>19</v>
      </c>
      <c r="F236" s="239" t="s">
        <v>320</v>
      </c>
      <c r="G236" s="237"/>
      <c r="H236" s="240">
        <v>0.17100000000000001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6" t="s">
        <v>142</v>
      </c>
      <c r="AU236" s="246" t="s">
        <v>82</v>
      </c>
      <c r="AV236" s="14" t="s">
        <v>82</v>
      </c>
      <c r="AW236" s="14" t="s">
        <v>33</v>
      </c>
      <c r="AX236" s="14" t="s">
        <v>72</v>
      </c>
      <c r="AY236" s="246" t="s">
        <v>132</v>
      </c>
    </row>
    <row r="237" s="15" customFormat="1">
      <c r="A237" s="15"/>
      <c r="B237" s="247"/>
      <c r="C237" s="248"/>
      <c r="D237" s="227" t="s">
        <v>142</v>
      </c>
      <c r="E237" s="249" t="s">
        <v>19</v>
      </c>
      <c r="F237" s="250" t="s">
        <v>145</v>
      </c>
      <c r="G237" s="248"/>
      <c r="H237" s="251">
        <v>4.048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7" t="s">
        <v>142</v>
      </c>
      <c r="AU237" s="257" t="s">
        <v>82</v>
      </c>
      <c r="AV237" s="15" t="s">
        <v>146</v>
      </c>
      <c r="AW237" s="15" t="s">
        <v>33</v>
      </c>
      <c r="AX237" s="15" t="s">
        <v>72</v>
      </c>
      <c r="AY237" s="257" t="s">
        <v>132</v>
      </c>
    </row>
    <row r="238" s="16" customFormat="1">
      <c r="A238" s="16"/>
      <c r="B238" s="258"/>
      <c r="C238" s="259"/>
      <c r="D238" s="227" t="s">
        <v>142</v>
      </c>
      <c r="E238" s="260" t="s">
        <v>19</v>
      </c>
      <c r="F238" s="261" t="s">
        <v>147</v>
      </c>
      <c r="G238" s="259"/>
      <c r="H238" s="262">
        <v>4.048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8" t="s">
        <v>142</v>
      </c>
      <c r="AU238" s="268" t="s">
        <v>82</v>
      </c>
      <c r="AV238" s="16" t="s">
        <v>139</v>
      </c>
      <c r="AW238" s="16" t="s">
        <v>33</v>
      </c>
      <c r="AX238" s="16" t="s">
        <v>80</v>
      </c>
      <c r="AY238" s="268" t="s">
        <v>132</v>
      </c>
    </row>
    <row r="239" s="2" customFormat="1" ht="21.75" customHeight="1">
      <c r="A239" s="41"/>
      <c r="B239" s="42"/>
      <c r="C239" s="207" t="s">
        <v>321</v>
      </c>
      <c r="D239" s="207" t="s">
        <v>134</v>
      </c>
      <c r="E239" s="208" t="s">
        <v>322</v>
      </c>
      <c r="F239" s="209" t="s">
        <v>323</v>
      </c>
      <c r="G239" s="210" t="s">
        <v>184</v>
      </c>
      <c r="H239" s="211">
        <v>3.0289999999999999</v>
      </c>
      <c r="I239" s="212"/>
      <c r="J239" s="213">
        <f>ROUND(I239*H239,2)</f>
        <v>0</v>
      </c>
      <c r="K239" s="209" t="s">
        <v>138</v>
      </c>
      <c r="L239" s="47"/>
      <c r="M239" s="214" t="s">
        <v>19</v>
      </c>
      <c r="N239" s="215" t="s">
        <v>43</v>
      </c>
      <c r="O239" s="87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139</v>
      </c>
      <c r="AT239" s="218" t="s">
        <v>134</v>
      </c>
      <c r="AU239" s="218" t="s">
        <v>82</v>
      </c>
      <c r="AY239" s="20" t="s">
        <v>132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80</v>
      </c>
      <c r="BK239" s="219">
        <f>ROUND(I239*H239,2)</f>
        <v>0</v>
      </c>
      <c r="BL239" s="20" t="s">
        <v>139</v>
      </c>
      <c r="BM239" s="218" t="s">
        <v>324</v>
      </c>
    </row>
    <row r="240" s="2" customFormat="1">
      <c r="A240" s="41"/>
      <c r="B240" s="42"/>
      <c r="C240" s="43"/>
      <c r="D240" s="220" t="s">
        <v>140</v>
      </c>
      <c r="E240" s="43"/>
      <c r="F240" s="221" t="s">
        <v>325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140</v>
      </c>
      <c r="AU240" s="20" t="s">
        <v>82</v>
      </c>
    </row>
    <row r="241" s="14" customFormat="1">
      <c r="A241" s="14"/>
      <c r="B241" s="236"/>
      <c r="C241" s="237"/>
      <c r="D241" s="227" t="s">
        <v>142</v>
      </c>
      <c r="E241" s="238" t="s">
        <v>19</v>
      </c>
      <c r="F241" s="239" t="s">
        <v>326</v>
      </c>
      <c r="G241" s="237"/>
      <c r="H241" s="240">
        <v>3.0289999999999999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142</v>
      </c>
      <c r="AU241" s="246" t="s">
        <v>82</v>
      </c>
      <c r="AV241" s="14" t="s">
        <v>82</v>
      </c>
      <c r="AW241" s="14" t="s">
        <v>33</v>
      </c>
      <c r="AX241" s="14" t="s">
        <v>72</v>
      </c>
      <c r="AY241" s="246" t="s">
        <v>132</v>
      </c>
    </row>
    <row r="242" s="15" customFormat="1">
      <c r="A242" s="15"/>
      <c r="B242" s="247"/>
      <c r="C242" s="248"/>
      <c r="D242" s="227" t="s">
        <v>142</v>
      </c>
      <c r="E242" s="249" t="s">
        <v>19</v>
      </c>
      <c r="F242" s="250" t="s">
        <v>145</v>
      </c>
      <c r="G242" s="248"/>
      <c r="H242" s="251">
        <v>3.0289999999999999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7" t="s">
        <v>142</v>
      </c>
      <c r="AU242" s="257" t="s">
        <v>82</v>
      </c>
      <c r="AV242" s="15" t="s">
        <v>146</v>
      </c>
      <c r="AW242" s="15" t="s">
        <v>33</v>
      </c>
      <c r="AX242" s="15" t="s">
        <v>80</v>
      </c>
      <c r="AY242" s="257" t="s">
        <v>132</v>
      </c>
    </row>
    <row r="243" s="2" customFormat="1" ht="24.15" customHeight="1">
      <c r="A243" s="41"/>
      <c r="B243" s="42"/>
      <c r="C243" s="269" t="s">
        <v>231</v>
      </c>
      <c r="D243" s="269" t="s">
        <v>252</v>
      </c>
      <c r="E243" s="270" t="s">
        <v>327</v>
      </c>
      <c r="F243" s="271" t="s">
        <v>328</v>
      </c>
      <c r="G243" s="272" t="s">
        <v>329</v>
      </c>
      <c r="H243" s="273">
        <v>9865.8500000000004</v>
      </c>
      <c r="I243" s="274"/>
      <c r="J243" s="275">
        <f>ROUND(I243*H243,2)</f>
        <v>0</v>
      </c>
      <c r="K243" s="271" t="s">
        <v>19</v>
      </c>
      <c r="L243" s="276"/>
      <c r="M243" s="277" t="s">
        <v>19</v>
      </c>
      <c r="N243" s="278" t="s">
        <v>43</v>
      </c>
      <c r="O243" s="87"/>
      <c r="P243" s="216">
        <f>O243*H243</f>
        <v>0</v>
      </c>
      <c r="Q243" s="216">
        <v>0.0011000000000000001</v>
      </c>
      <c r="R243" s="216">
        <f>Q243*H243</f>
        <v>10.852435000000002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162</v>
      </c>
      <c r="AT243" s="218" t="s">
        <v>252</v>
      </c>
      <c r="AU243" s="218" t="s">
        <v>82</v>
      </c>
      <c r="AY243" s="20" t="s">
        <v>132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80</v>
      </c>
      <c r="BK243" s="219">
        <f>ROUND(I243*H243,2)</f>
        <v>0</v>
      </c>
      <c r="BL243" s="20" t="s">
        <v>139</v>
      </c>
      <c r="BM243" s="218" t="s">
        <v>330</v>
      </c>
    </row>
    <row r="244" s="14" customFormat="1">
      <c r="A244" s="14"/>
      <c r="B244" s="236"/>
      <c r="C244" s="237"/>
      <c r="D244" s="227" t="s">
        <v>142</v>
      </c>
      <c r="E244" s="238" t="s">
        <v>19</v>
      </c>
      <c r="F244" s="239" t="s">
        <v>331</v>
      </c>
      <c r="G244" s="237"/>
      <c r="H244" s="240">
        <v>9865.8500000000004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142</v>
      </c>
      <c r="AU244" s="246" t="s">
        <v>82</v>
      </c>
      <c r="AV244" s="14" t="s">
        <v>82</v>
      </c>
      <c r="AW244" s="14" t="s">
        <v>33</v>
      </c>
      <c r="AX244" s="14" t="s">
        <v>72</v>
      </c>
      <c r="AY244" s="246" t="s">
        <v>132</v>
      </c>
    </row>
    <row r="245" s="16" customFormat="1">
      <c r="A245" s="16"/>
      <c r="B245" s="258"/>
      <c r="C245" s="259"/>
      <c r="D245" s="227" t="s">
        <v>142</v>
      </c>
      <c r="E245" s="260" t="s">
        <v>19</v>
      </c>
      <c r="F245" s="261" t="s">
        <v>147</v>
      </c>
      <c r="G245" s="259"/>
      <c r="H245" s="262">
        <v>9865.8500000000004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68" t="s">
        <v>142</v>
      </c>
      <c r="AU245" s="268" t="s">
        <v>82</v>
      </c>
      <c r="AV245" s="16" t="s">
        <v>139</v>
      </c>
      <c r="AW245" s="16" t="s">
        <v>33</v>
      </c>
      <c r="AX245" s="16" t="s">
        <v>80</v>
      </c>
      <c r="AY245" s="268" t="s">
        <v>132</v>
      </c>
    </row>
    <row r="246" s="2" customFormat="1" ht="21.75" customHeight="1">
      <c r="A246" s="41"/>
      <c r="B246" s="42"/>
      <c r="C246" s="207" t="s">
        <v>332</v>
      </c>
      <c r="D246" s="207" t="s">
        <v>134</v>
      </c>
      <c r="E246" s="208" t="s">
        <v>306</v>
      </c>
      <c r="F246" s="209" t="s">
        <v>307</v>
      </c>
      <c r="G246" s="210" t="s">
        <v>184</v>
      </c>
      <c r="H246" s="211">
        <v>4.5759999999999996</v>
      </c>
      <c r="I246" s="212"/>
      <c r="J246" s="213">
        <f>ROUND(I246*H246,2)</f>
        <v>0</v>
      </c>
      <c r="K246" s="209" t="s">
        <v>138</v>
      </c>
      <c r="L246" s="47"/>
      <c r="M246" s="214" t="s">
        <v>19</v>
      </c>
      <c r="N246" s="215" t="s">
        <v>43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139</v>
      </c>
      <c r="AT246" s="218" t="s">
        <v>134</v>
      </c>
      <c r="AU246" s="218" t="s">
        <v>82</v>
      </c>
      <c r="AY246" s="20" t="s">
        <v>132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80</v>
      </c>
      <c r="BK246" s="219">
        <f>ROUND(I246*H246,2)</f>
        <v>0</v>
      </c>
      <c r="BL246" s="20" t="s">
        <v>139</v>
      </c>
      <c r="BM246" s="218" t="s">
        <v>333</v>
      </c>
    </row>
    <row r="247" s="2" customFormat="1">
      <c r="A247" s="41"/>
      <c r="B247" s="42"/>
      <c r="C247" s="43"/>
      <c r="D247" s="220" t="s">
        <v>140</v>
      </c>
      <c r="E247" s="43"/>
      <c r="F247" s="221" t="s">
        <v>309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140</v>
      </c>
      <c r="AU247" s="20" t="s">
        <v>82</v>
      </c>
    </row>
    <row r="248" s="13" customFormat="1">
      <c r="A248" s="13"/>
      <c r="B248" s="225"/>
      <c r="C248" s="226"/>
      <c r="D248" s="227" t="s">
        <v>142</v>
      </c>
      <c r="E248" s="228" t="s">
        <v>19</v>
      </c>
      <c r="F248" s="229" t="s">
        <v>334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82</v>
      </c>
      <c r="AV248" s="13" t="s">
        <v>80</v>
      </c>
      <c r="AW248" s="13" t="s">
        <v>33</v>
      </c>
      <c r="AX248" s="13" t="s">
        <v>72</v>
      </c>
      <c r="AY248" s="235" t="s">
        <v>132</v>
      </c>
    </row>
    <row r="249" s="14" customFormat="1">
      <c r="A249" s="14"/>
      <c r="B249" s="236"/>
      <c r="C249" s="237"/>
      <c r="D249" s="227" t="s">
        <v>142</v>
      </c>
      <c r="E249" s="238" t="s">
        <v>19</v>
      </c>
      <c r="F249" s="239" t="s">
        <v>335</v>
      </c>
      <c r="G249" s="237"/>
      <c r="H249" s="240">
        <v>4.3330000000000002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142</v>
      </c>
      <c r="AU249" s="246" t="s">
        <v>82</v>
      </c>
      <c r="AV249" s="14" t="s">
        <v>82</v>
      </c>
      <c r="AW249" s="14" t="s">
        <v>33</v>
      </c>
      <c r="AX249" s="14" t="s">
        <v>72</v>
      </c>
      <c r="AY249" s="246" t="s">
        <v>132</v>
      </c>
    </row>
    <row r="250" s="14" customFormat="1">
      <c r="A250" s="14"/>
      <c r="B250" s="236"/>
      <c r="C250" s="237"/>
      <c r="D250" s="227" t="s">
        <v>142</v>
      </c>
      <c r="E250" s="238" t="s">
        <v>19</v>
      </c>
      <c r="F250" s="239" t="s">
        <v>336</v>
      </c>
      <c r="G250" s="237"/>
      <c r="H250" s="240">
        <v>0.24299999999999999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142</v>
      </c>
      <c r="AU250" s="246" t="s">
        <v>82</v>
      </c>
      <c r="AV250" s="14" t="s">
        <v>82</v>
      </c>
      <c r="AW250" s="14" t="s">
        <v>33</v>
      </c>
      <c r="AX250" s="14" t="s">
        <v>72</v>
      </c>
      <c r="AY250" s="246" t="s">
        <v>132</v>
      </c>
    </row>
    <row r="251" s="15" customFormat="1">
      <c r="A251" s="15"/>
      <c r="B251" s="247"/>
      <c r="C251" s="248"/>
      <c r="D251" s="227" t="s">
        <v>142</v>
      </c>
      <c r="E251" s="249" t="s">
        <v>19</v>
      </c>
      <c r="F251" s="250" t="s">
        <v>145</v>
      </c>
      <c r="G251" s="248"/>
      <c r="H251" s="251">
        <v>4.5759999999999996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7" t="s">
        <v>142</v>
      </c>
      <c r="AU251" s="257" t="s">
        <v>82</v>
      </c>
      <c r="AV251" s="15" t="s">
        <v>146</v>
      </c>
      <c r="AW251" s="15" t="s">
        <v>33</v>
      </c>
      <c r="AX251" s="15" t="s">
        <v>72</v>
      </c>
      <c r="AY251" s="257" t="s">
        <v>132</v>
      </c>
    </row>
    <row r="252" s="16" customFormat="1">
      <c r="A252" s="16"/>
      <c r="B252" s="258"/>
      <c r="C252" s="259"/>
      <c r="D252" s="227" t="s">
        <v>142</v>
      </c>
      <c r="E252" s="260" t="s">
        <v>19</v>
      </c>
      <c r="F252" s="261" t="s">
        <v>147</v>
      </c>
      <c r="G252" s="259"/>
      <c r="H252" s="262">
        <v>4.5759999999999996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68" t="s">
        <v>142</v>
      </c>
      <c r="AU252" s="268" t="s">
        <v>82</v>
      </c>
      <c r="AV252" s="16" t="s">
        <v>139</v>
      </c>
      <c r="AW252" s="16" t="s">
        <v>33</v>
      </c>
      <c r="AX252" s="16" t="s">
        <v>80</v>
      </c>
      <c r="AY252" s="268" t="s">
        <v>132</v>
      </c>
    </row>
    <row r="253" s="2" customFormat="1" ht="24.15" customHeight="1">
      <c r="A253" s="41"/>
      <c r="B253" s="42"/>
      <c r="C253" s="269" t="s">
        <v>237</v>
      </c>
      <c r="D253" s="269" t="s">
        <v>252</v>
      </c>
      <c r="E253" s="270" t="s">
        <v>337</v>
      </c>
      <c r="F253" s="271" t="s">
        <v>338</v>
      </c>
      <c r="G253" s="272" t="s">
        <v>329</v>
      </c>
      <c r="H253" s="273">
        <v>5262.3819999999996</v>
      </c>
      <c r="I253" s="274"/>
      <c r="J253" s="275">
        <f>ROUND(I253*H253,2)</f>
        <v>0</v>
      </c>
      <c r="K253" s="271" t="s">
        <v>19</v>
      </c>
      <c r="L253" s="276"/>
      <c r="M253" s="277" t="s">
        <v>19</v>
      </c>
      <c r="N253" s="278" t="s">
        <v>43</v>
      </c>
      <c r="O253" s="87"/>
      <c r="P253" s="216">
        <f>O253*H253</f>
        <v>0</v>
      </c>
      <c r="Q253" s="216">
        <v>0.0011000000000000001</v>
      </c>
      <c r="R253" s="216">
        <f>Q253*H253</f>
        <v>5.7886201999999995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162</v>
      </c>
      <c r="AT253" s="218" t="s">
        <v>252</v>
      </c>
      <c r="AU253" s="218" t="s">
        <v>82</v>
      </c>
      <c r="AY253" s="20" t="s">
        <v>132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80</v>
      </c>
      <c r="BK253" s="219">
        <f>ROUND(I253*H253,2)</f>
        <v>0</v>
      </c>
      <c r="BL253" s="20" t="s">
        <v>139</v>
      </c>
      <c r="BM253" s="218" t="s">
        <v>339</v>
      </c>
    </row>
    <row r="254" s="14" customFormat="1">
      <c r="A254" s="14"/>
      <c r="B254" s="236"/>
      <c r="C254" s="237"/>
      <c r="D254" s="227" t="s">
        <v>142</v>
      </c>
      <c r="E254" s="238" t="s">
        <v>19</v>
      </c>
      <c r="F254" s="239" t="s">
        <v>340</v>
      </c>
      <c r="G254" s="237"/>
      <c r="H254" s="240">
        <v>5262.3819999999996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6" t="s">
        <v>142</v>
      </c>
      <c r="AU254" s="246" t="s">
        <v>82</v>
      </c>
      <c r="AV254" s="14" t="s">
        <v>82</v>
      </c>
      <c r="AW254" s="14" t="s">
        <v>33</v>
      </c>
      <c r="AX254" s="14" t="s">
        <v>72</v>
      </c>
      <c r="AY254" s="246" t="s">
        <v>132</v>
      </c>
    </row>
    <row r="255" s="16" customFormat="1">
      <c r="A255" s="16"/>
      <c r="B255" s="258"/>
      <c r="C255" s="259"/>
      <c r="D255" s="227" t="s">
        <v>142</v>
      </c>
      <c r="E255" s="260" t="s">
        <v>19</v>
      </c>
      <c r="F255" s="261" t="s">
        <v>147</v>
      </c>
      <c r="G255" s="259"/>
      <c r="H255" s="262">
        <v>5262.3819999999996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68" t="s">
        <v>142</v>
      </c>
      <c r="AU255" s="268" t="s">
        <v>82</v>
      </c>
      <c r="AV255" s="16" t="s">
        <v>139</v>
      </c>
      <c r="AW255" s="16" t="s">
        <v>33</v>
      </c>
      <c r="AX255" s="16" t="s">
        <v>80</v>
      </c>
      <c r="AY255" s="268" t="s">
        <v>132</v>
      </c>
    </row>
    <row r="256" s="12" customFormat="1" ht="22.8" customHeight="1">
      <c r="A256" s="12"/>
      <c r="B256" s="191"/>
      <c r="C256" s="192"/>
      <c r="D256" s="193" t="s">
        <v>71</v>
      </c>
      <c r="E256" s="205" t="s">
        <v>165</v>
      </c>
      <c r="F256" s="205" t="s">
        <v>341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SUM(P257:P283)</f>
        <v>0</v>
      </c>
      <c r="Q256" s="199"/>
      <c r="R256" s="200">
        <f>SUM(R257:R283)</f>
        <v>196.83530399999998</v>
      </c>
      <c r="S256" s="199"/>
      <c r="T256" s="201">
        <f>SUM(T257:T283)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80</v>
      </c>
      <c r="AT256" s="203" t="s">
        <v>71</v>
      </c>
      <c r="AU256" s="203" t="s">
        <v>80</v>
      </c>
      <c r="AY256" s="202" t="s">
        <v>132</v>
      </c>
      <c r="BK256" s="204">
        <f>SUM(BK257:BK283)</f>
        <v>0</v>
      </c>
    </row>
    <row r="257" s="2" customFormat="1" ht="24.15" customHeight="1">
      <c r="A257" s="41"/>
      <c r="B257" s="42"/>
      <c r="C257" s="207" t="s">
        <v>342</v>
      </c>
      <c r="D257" s="207" t="s">
        <v>134</v>
      </c>
      <c r="E257" s="208" t="s">
        <v>343</v>
      </c>
      <c r="F257" s="209" t="s">
        <v>344</v>
      </c>
      <c r="G257" s="210" t="s">
        <v>193</v>
      </c>
      <c r="H257" s="211">
        <v>181.59999999999999</v>
      </c>
      <c r="I257" s="212"/>
      <c r="J257" s="213">
        <f>ROUND(I257*H257,2)</f>
        <v>0</v>
      </c>
      <c r="K257" s="209" t="s">
        <v>138</v>
      </c>
      <c r="L257" s="47"/>
      <c r="M257" s="214" t="s">
        <v>19</v>
      </c>
      <c r="N257" s="215" t="s">
        <v>43</v>
      </c>
      <c r="O257" s="87"/>
      <c r="P257" s="216">
        <f>O257*H257</f>
        <v>0</v>
      </c>
      <c r="Q257" s="216">
        <v>0.15559000000000001</v>
      </c>
      <c r="R257" s="216">
        <f>Q257*H257</f>
        <v>28.255144000000001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139</v>
      </c>
      <c r="AT257" s="218" t="s">
        <v>134</v>
      </c>
      <c r="AU257" s="218" t="s">
        <v>82</v>
      </c>
      <c r="AY257" s="20" t="s">
        <v>132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80</v>
      </c>
      <c r="BK257" s="219">
        <f>ROUND(I257*H257,2)</f>
        <v>0</v>
      </c>
      <c r="BL257" s="20" t="s">
        <v>139</v>
      </c>
      <c r="BM257" s="218" t="s">
        <v>345</v>
      </c>
    </row>
    <row r="258" s="2" customFormat="1">
      <c r="A258" s="41"/>
      <c r="B258" s="42"/>
      <c r="C258" s="43"/>
      <c r="D258" s="220" t="s">
        <v>140</v>
      </c>
      <c r="E258" s="43"/>
      <c r="F258" s="221" t="s">
        <v>346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140</v>
      </c>
      <c r="AU258" s="20" t="s">
        <v>82</v>
      </c>
    </row>
    <row r="259" s="13" customFormat="1">
      <c r="A259" s="13"/>
      <c r="B259" s="225"/>
      <c r="C259" s="226"/>
      <c r="D259" s="227" t="s">
        <v>142</v>
      </c>
      <c r="E259" s="228" t="s">
        <v>19</v>
      </c>
      <c r="F259" s="229" t="s">
        <v>347</v>
      </c>
      <c r="G259" s="226"/>
      <c r="H259" s="228" t="s">
        <v>19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142</v>
      </c>
      <c r="AU259" s="235" t="s">
        <v>82</v>
      </c>
      <c r="AV259" s="13" t="s">
        <v>80</v>
      </c>
      <c r="AW259" s="13" t="s">
        <v>33</v>
      </c>
      <c r="AX259" s="13" t="s">
        <v>72</v>
      </c>
      <c r="AY259" s="235" t="s">
        <v>132</v>
      </c>
    </row>
    <row r="260" s="14" customFormat="1">
      <c r="A260" s="14"/>
      <c r="B260" s="236"/>
      <c r="C260" s="237"/>
      <c r="D260" s="227" t="s">
        <v>142</v>
      </c>
      <c r="E260" s="238" t="s">
        <v>19</v>
      </c>
      <c r="F260" s="239" t="s">
        <v>223</v>
      </c>
      <c r="G260" s="237"/>
      <c r="H260" s="240">
        <v>225.16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6" t="s">
        <v>142</v>
      </c>
      <c r="AU260" s="246" t="s">
        <v>82</v>
      </c>
      <c r="AV260" s="14" t="s">
        <v>82</v>
      </c>
      <c r="AW260" s="14" t="s">
        <v>33</v>
      </c>
      <c r="AX260" s="14" t="s">
        <v>72</v>
      </c>
      <c r="AY260" s="246" t="s">
        <v>132</v>
      </c>
    </row>
    <row r="261" s="14" customFormat="1">
      <c r="A261" s="14"/>
      <c r="B261" s="236"/>
      <c r="C261" s="237"/>
      <c r="D261" s="227" t="s">
        <v>142</v>
      </c>
      <c r="E261" s="238" t="s">
        <v>19</v>
      </c>
      <c r="F261" s="239" t="s">
        <v>348</v>
      </c>
      <c r="G261" s="237"/>
      <c r="H261" s="240">
        <v>-43.560000000000002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142</v>
      </c>
      <c r="AU261" s="246" t="s">
        <v>82</v>
      </c>
      <c r="AV261" s="14" t="s">
        <v>82</v>
      </c>
      <c r="AW261" s="14" t="s">
        <v>33</v>
      </c>
      <c r="AX261" s="14" t="s">
        <v>72</v>
      </c>
      <c r="AY261" s="246" t="s">
        <v>132</v>
      </c>
    </row>
    <row r="262" s="15" customFormat="1">
      <c r="A262" s="15"/>
      <c r="B262" s="247"/>
      <c r="C262" s="248"/>
      <c r="D262" s="227" t="s">
        <v>142</v>
      </c>
      <c r="E262" s="249" t="s">
        <v>19</v>
      </c>
      <c r="F262" s="250" t="s">
        <v>145</v>
      </c>
      <c r="G262" s="248"/>
      <c r="H262" s="251">
        <v>181.59999999999999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7" t="s">
        <v>142</v>
      </c>
      <c r="AU262" s="257" t="s">
        <v>82</v>
      </c>
      <c r="AV262" s="15" t="s">
        <v>146</v>
      </c>
      <c r="AW262" s="15" t="s">
        <v>33</v>
      </c>
      <c r="AX262" s="15" t="s">
        <v>72</v>
      </c>
      <c r="AY262" s="257" t="s">
        <v>132</v>
      </c>
    </row>
    <row r="263" s="16" customFormat="1">
      <c r="A263" s="16"/>
      <c r="B263" s="258"/>
      <c r="C263" s="259"/>
      <c r="D263" s="227" t="s">
        <v>142</v>
      </c>
      <c r="E263" s="260" t="s">
        <v>19</v>
      </c>
      <c r="F263" s="261" t="s">
        <v>147</v>
      </c>
      <c r="G263" s="259"/>
      <c r="H263" s="262">
        <v>181.59999999999999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68" t="s">
        <v>142</v>
      </c>
      <c r="AU263" s="268" t="s">
        <v>82</v>
      </c>
      <c r="AV263" s="16" t="s">
        <v>139</v>
      </c>
      <c r="AW263" s="16" t="s">
        <v>33</v>
      </c>
      <c r="AX263" s="16" t="s">
        <v>80</v>
      </c>
      <c r="AY263" s="268" t="s">
        <v>132</v>
      </c>
    </row>
    <row r="264" s="2" customFormat="1" ht="24.15" customHeight="1">
      <c r="A264" s="41"/>
      <c r="B264" s="42"/>
      <c r="C264" s="207" t="s">
        <v>245</v>
      </c>
      <c r="D264" s="207" t="s">
        <v>134</v>
      </c>
      <c r="E264" s="208" t="s">
        <v>349</v>
      </c>
      <c r="F264" s="209" t="s">
        <v>350</v>
      </c>
      <c r="G264" s="210" t="s">
        <v>193</v>
      </c>
      <c r="H264" s="211">
        <v>181.59999999999999</v>
      </c>
      <c r="I264" s="212"/>
      <c r="J264" s="213">
        <f>ROUND(I264*H264,2)</f>
        <v>0</v>
      </c>
      <c r="K264" s="209" t="s">
        <v>138</v>
      </c>
      <c r="L264" s="47"/>
      <c r="M264" s="214" t="s">
        <v>19</v>
      </c>
      <c r="N264" s="215" t="s">
        <v>43</v>
      </c>
      <c r="O264" s="87"/>
      <c r="P264" s="216">
        <f>O264*H264</f>
        <v>0</v>
      </c>
      <c r="Q264" s="216">
        <v>0.23338999999999999</v>
      </c>
      <c r="R264" s="216">
        <f>Q264*H264</f>
        <v>42.383623999999998</v>
      </c>
      <c r="S264" s="216">
        <v>0</v>
      </c>
      <c r="T264" s="217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8" t="s">
        <v>139</v>
      </c>
      <c r="AT264" s="218" t="s">
        <v>134</v>
      </c>
      <c r="AU264" s="218" t="s">
        <v>82</v>
      </c>
      <c r="AY264" s="20" t="s">
        <v>132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20" t="s">
        <v>80</v>
      </c>
      <c r="BK264" s="219">
        <f>ROUND(I264*H264,2)</f>
        <v>0</v>
      </c>
      <c r="BL264" s="20" t="s">
        <v>139</v>
      </c>
      <c r="BM264" s="218" t="s">
        <v>351</v>
      </c>
    </row>
    <row r="265" s="2" customFormat="1">
      <c r="A265" s="41"/>
      <c r="B265" s="42"/>
      <c r="C265" s="43"/>
      <c r="D265" s="220" t="s">
        <v>140</v>
      </c>
      <c r="E265" s="43"/>
      <c r="F265" s="221" t="s">
        <v>352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140</v>
      </c>
      <c r="AU265" s="20" t="s">
        <v>82</v>
      </c>
    </row>
    <row r="266" s="13" customFormat="1">
      <c r="A266" s="13"/>
      <c r="B266" s="225"/>
      <c r="C266" s="226"/>
      <c r="D266" s="227" t="s">
        <v>142</v>
      </c>
      <c r="E266" s="228" t="s">
        <v>19</v>
      </c>
      <c r="F266" s="229" t="s">
        <v>347</v>
      </c>
      <c r="G266" s="226"/>
      <c r="H266" s="228" t="s">
        <v>19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142</v>
      </c>
      <c r="AU266" s="235" t="s">
        <v>82</v>
      </c>
      <c r="AV266" s="13" t="s">
        <v>80</v>
      </c>
      <c r="AW266" s="13" t="s">
        <v>33</v>
      </c>
      <c r="AX266" s="13" t="s">
        <v>72</v>
      </c>
      <c r="AY266" s="235" t="s">
        <v>132</v>
      </c>
    </row>
    <row r="267" s="14" customFormat="1">
      <c r="A267" s="14"/>
      <c r="B267" s="236"/>
      <c r="C267" s="237"/>
      <c r="D267" s="227" t="s">
        <v>142</v>
      </c>
      <c r="E267" s="238" t="s">
        <v>19</v>
      </c>
      <c r="F267" s="239" t="s">
        <v>223</v>
      </c>
      <c r="G267" s="237"/>
      <c r="H267" s="240">
        <v>225.16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6" t="s">
        <v>142</v>
      </c>
      <c r="AU267" s="246" t="s">
        <v>82</v>
      </c>
      <c r="AV267" s="14" t="s">
        <v>82</v>
      </c>
      <c r="AW267" s="14" t="s">
        <v>33</v>
      </c>
      <c r="AX267" s="14" t="s">
        <v>72</v>
      </c>
      <c r="AY267" s="246" t="s">
        <v>132</v>
      </c>
    </row>
    <row r="268" s="14" customFormat="1">
      <c r="A268" s="14"/>
      <c r="B268" s="236"/>
      <c r="C268" s="237"/>
      <c r="D268" s="227" t="s">
        <v>142</v>
      </c>
      <c r="E268" s="238" t="s">
        <v>19</v>
      </c>
      <c r="F268" s="239" t="s">
        <v>348</v>
      </c>
      <c r="G268" s="237"/>
      <c r="H268" s="240">
        <v>-43.560000000000002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142</v>
      </c>
      <c r="AU268" s="246" t="s">
        <v>82</v>
      </c>
      <c r="AV268" s="14" t="s">
        <v>82</v>
      </c>
      <c r="AW268" s="14" t="s">
        <v>33</v>
      </c>
      <c r="AX268" s="14" t="s">
        <v>72</v>
      </c>
      <c r="AY268" s="246" t="s">
        <v>132</v>
      </c>
    </row>
    <row r="269" s="15" customFormat="1">
      <c r="A269" s="15"/>
      <c r="B269" s="247"/>
      <c r="C269" s="248"/>
      <c r="D269" s="227" t="s">
        <v>142</v>
      </c>
      <c r="E269" s="249" t="s">
        <v>19</v>
      </c>
      <c r="F269" s="250" t="s">
        <v>145</v>
      </c>
      <c r="G269" s="248"/>
      <c r="H269" s="251">
        <v>181.59999999999999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7" t="s">
        <v>142</v>
      </c>
      <c r="AU269" s="257" t="s">
        <v>82</v>
      </c>
      <c r="AV269" s="15" t="s">
        <v>146</v>
      </c>
      <c r="AW269" s="15" t="s">
        <v>33</v>
      </c>
      <c r="AX269" s="15" t="s">
        <v>72</v>
      </c>
      <c r="AY269" s="257" t="s">
        <v>132</v>
      </c>
    </row>
    <row r="270" s="16" customFormat="1">
      <c r="A270" s="16"/>
      <c r="B270" s="258"/>
      <c r="C270" s="259"/>
      <c r="D270" s="227" t="s">
        <v>142</v>
      </c>
      <c r="E270" s="260" t="s">
        <v>19</v>
      </c>
      <c r="F270" s="261" t="s">
        <v>147</v>
      </c>
      <c r="G270" s="259"/>
      <c r="H270" s="262">
        <v>181.59999999999999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68" t="s">
        <v>142</v>
      </c>
      <c r="AU270" s="268" t="s">
        <v>82</v>
      </c>
      <c r="AV270" s="16" t="s">
        <v>139</v>
      </c>
      <c r="AW270" s="16" t="s">
        <v>33</v>
      </c>
      <c r="AX270" s="16" t="s">
        <v>80</v>
      </c>
      <c r="AY270" s="268" t="s">
        <v>132</v>
      </c>
    </row>
    <row r="271" s="2" customFormat="1" ht="16.5" customHeight="1">
      <c r="A271" s="41"/>
      <c r="B271" s="42"/>
      <c r="C271" s="207" t="s">
        <v>353</v>
      </c>
      <c r="D271" s="207" t="s">
        <v>134</v>
      </c>
      <c r="E271" s="208" t="s">
        <v>354</v>
      </c>
      <c r="F271" s="209" t="s">
        <v>355</v>
      </c>
      <c r="G271" s="210" t="s">
        <v>193</v>
      </c>
      <c r="H271" s="211">
        <v>181.59999999999999</v>
      </c>
      <c r="I271" s="212"/>
      <c r="J271" s="213">
        <f>ROUND(I271*H271,2)</f>
        <v>0</v>
      </c>
      <c r="K271" s="209" t="s">
        <v>138</v>
      </c>
      <c r="L271" s="47"/>
      <c r="M271" s="214" t="s">
        <v>19</v>
      </c>
      <c r="N271" s="215" t="s">
        <v>43</v>
      </c>
      <c r="O271" s="87"/>
      <c r="P271" s="216">
        <f>O271*H271</f>
        <v>0</v>
      </c>
      <c r="Q271" s="216">
        <v>0.00071000000000000002</v>
      </c>
      <c r="R271" s="216">
        <f>Q271*H271</f>
        <v>0.128936</v>
      </c>
      <c r="S271" s="216">
        <v>0</v>
      </c>
      <c r="T271" s="217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8" t="s">
        <v>139</v>
      </c>
      <c r="AT271" s="218" t="s">
        <v>134</v>
      </c>
      <c r="AU271" s="218" t="s">
        <v>82</v>
      </c>
      <c r="AY271" s="20" t="s">
        <v>132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20" t="s">
        <v>80</v>
      </c>
      <c r="BK271" s="219">
        <f>ROUND(I271*H271,2)</f>
        <v>0</v>
      </c>
      <c r="BL271" s="20" t="s">
        <v>139</v>
      </c>
      <c r="BM271" s="218" t="s">
        <v>356</v>
      </c>
    </row>
    <row r="272" s="2" customFormat="1">
      <c r="A272" s="41"/>
      <c r="B272" s="42"/>
      <c r="C272" s="43"/>
      <c r="D272" s="220" t="s">
        <v>140</v>
      </c>
      <c r="E272" s="43"/>
      <c r="F272" s="221" t="s">
        <v>357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140</v>
      </c>
      <c r="AU272" s="20" t="s">
        <v>82</v>
      </c>
    </row>
    <row r="273" s="2" customFormat="1" ht="16.5" customHeight="1">
      <c r="A273" s="41"/>
      <c r="B273" s="42"/>
      <c r="C273" s="207" t="s">
        <v>255</v>
      </c>
      <c r="D273" s="207" t="s">
        <v>134</v>
      </c>
      <c r="E273" s="208" t="s">
        <v>358</v>
      </c>
      <c r="F273" s="209" t="s">
        <v>359</v>
      </c>
      <c r="G273" s="210" t="s">
        <v>193</v>
      </c>
      <c r="H273" s="211">
        <v>181.59999999999999</v>
      </c>
      <c r="I273" s="212"/>
      <c r="J273" s="213">
        <f>ROUND(I273*H273,2)</f>
        <v>0</v>
      </c>
      <c r="K273" s="209" t="s">
        <v>138</v>
      </c>
      <c r="L273" s="47"/>
      <c r="M273" s="214" t="s">
        <v>19</v>
      </c>
      <c r="N273" s="215" t="s">
        <v>43</v>
      </c>
      <c r="O273" s="87"/>
      <c r="P273" s="216">
        <f>O273*H273</f>
        <v>0</v>
      </c>
      <c r="Q273" s="216">
        <v>0.11500000000000001</v>
      </c>
      <c r="R273" s="216">
        <f>Q273*H273</f>
        <v>20.884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139</v>
      </c>
      <c r="AT273" s="218" t="s">
        <v>134</v>
      </c>
      <c r="AU273" s="218" t="s">
        <v>82</v>
      </c>
      <c r="AY273" s="20" t="s">
        <v>132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80</v>
      </c>
      <c r="BK273" s="219">
        <f>ROUND(I273*H273,2)</f>
        <v>0</v>
      </c>
      <c r="BL273" s="20" t="s">
        <v>139</v>
      </c>
      <c r="BM273" s="218" t="s">
        <v>360</v>
      </c>
    </row>
    <row r="274" s="2" customFormat="1">
      <c r="A274" s="41"/>
      <c r="B274" s="42"/>
      <c r="C274" s="43"/>
      <c r="D274" s="220" t="s">
        <v>140</v>
      </c>
      <c r="E274" s="43"/>
      <c r="F274" s="221" t="s">
        <v>361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140</v>
      </c>
      <c r="AU274" s="20" t="s">
        <v>82</v>
      </c>
    </row>
    <row r="275" s="13" customFormat="1">
      <c r="A275" s="13"/>
      <c r="B275" s="225"/>
      <c r="C275" s="226"/>
      <c r="D275" s="227" t="s">
        <v>142</v>
      </c>
      <c r="E275" s="228" t="s">
        <v>19</v>
      </c>
      <c r="F275" s="229" t="s">
        <v>347</v>
      </c>
      <c r="G275" s="226"/>
      <c r="H275" s="228" t="s">
        <v>19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142</v>
      </c>
      <c r="AU275" s="235" t="s">
        <v>82</v>
      </c>
      <c r="AV275" s="13" t="s">
        <v>80</v>
      </c>
      <c r="AW275" s="13" t="s">
        <v>33</v>
      </c>
      <c r="AX275" s="13" t="s">
        <v>72</v>
      </c>
      <c r="AY275" s="235" t="s">
        <v>132</v>
      </c>
    </row>
    <row r="276" s="14" customFormat="1">
      <c r="A276" s="14"/>
      <c r="B276" s="236"/>
      <c r="C276" s="237"/>
      <c r="D276" s="227" t="s">
        <v>142</v>
      </c>
      <c r="E276" s="238" t="s">
        <v>19</v>
      </c>
      <c r="F276" s="239" t="s">
        <v>362</v>
      </c>
      <c r="G276" s="237"/>
      <c r="H276" s="240">
        <v>181.59999999999999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142</v>
      </c>
      <c r="AU276" s="246" t="s">
        <v>82</v>
      </c>
      <c r="AV276" s="14" t="s">
        <v>82</v>
      </c>
      <c r="AW276" s="14" t="s">
        <v>33</v>
      </c>
      <c r="AX276" s="14" t="s">
        <v>72</v>
      </c>
      <c r="AY276" s="246" t="s">
        <v>132</v>
      </c>
    </row>
    <row r="277" s="15" customFormat="1">
      <c r="A277" s="15"/>
      <c r="B277" s="247"/>
      <c r="C277" s="248"/>
      <c r="D277" s="227" t="s">
        <v>142</v>
      </c>
      <c r="E277" s="249" t="s">
        <v>19</v>
      </c>
      <c r="F277" s="250" t="s">
        <v>145</v>
      </c>
      <c r="G277" s="248"/>
      <c r="H277" s="251">
        <v>181.59999999999999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7" t="s">
        <v>142</v>
      </c>
      <c r="AU277" s="257" t="s">
        <v>82</v>
      </c>
      <c r="AV277" s="15" t="s">
        <v>146</v>
      </c>
      <c r="AW277" s="15" t="s">
        <v>33</v>
      </c>
      <c r="AX277" s="15" t="s">
        <v>72</v>
      </c>
      <c r="AY277" s="257" t="s">
        <v>132</v>
      </c>
    </row>
    <row r="278" s="16" customFormat="1">
      <c r="A278" s="16"/>
      <c r="B278" s="258"/>
      <c r="C278" s="259"/>
      <c r="D278" s="227" t="s">
        <v>142</v>
      </c>
      <c r="E278" s="260" t="s">
        <v>19</v>
      </c>
      <c r="F278" s="261" t="s">
        <v>147</v>
      </c>
      <c r="G278" s="259"/>
      <c r="H278" s="262">
        <v>181.59999999999999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68" t="s">
        <v>142</v>
      </c>
      <c r="AU278" s="268" t="s">
        <v>82</v>
      </c>
      <c r="AV278" s="16" t="s">
        <v>139</v>
      </c>
      <c r="AW278" s="16" t="s">
        <v>33</v>
      </c>
      <c r="AX278" s="16" t="s">
        <v>80</v>
      </c>
      <c r="AY278" s="268" t="s">
        <v>132</v>
      </c>
    </row>
    <row r="279" s="2" customFormat="1" ht="16.5" customHeight="1">
      <c r="A279" s="41"/>
      <c r="B279" s="42"/>
      <c r="C279" s="207" t="s">
        <v>363</v>
      </c>
      <c r="D279" s="207" t="s">
        <v>134</v>
      </c>
      <c r="E279" s="208" t="s">
        <v>364</v>
      </c>
      <c r="F279" s="209" t="s">
        <v>365</v>
      </c>
      <c r="G279" s="210" t="s">
        <v>193</v>
      </c>
      <c r="H279" s="211">
        <v>152.44</v>
      </c>
      <c r="I279" s="212"/>
      <c r="J279" s="213">
        <f>ROUND(I279*H279,2)</f>
        <v>0</v>
      </c>
      <c r="K279" s="209" t="s">
        <v>138</v>
      </c>
      <c r="L279" s="47"/>
      <c r="M279" s="214" t="s">
        <v>19</v>
      </c>
      <c r="N279" s="215" t="s">
        <v>43</v>
      </c>
      <c r="O279" s="87"/>
      <c r="P279" s="216">
        <f>O279*H279</f>
        <v>0</v>
      </c>
      <c r="Q279" s="216">
        <v>0.68999999999999995</v>
      </c>
      <c r="R279" s="216">
        <f>Q279*H279</f>
        <v>105.18359999999998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139</v>
      </c>
      <c r="AT279" s="218" t="s">
        <v>134</v>
      </c>
      <c r="AU279" s="218" t="s">
        <v>82</v>
      </c>
      <c r="AY279" s="20" t="s">
        <v>132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80</v>
      </c>
      <c r="BK279" s="219">
        <f>ROUND(I279*H279,2)</f>
        <v>0</v>
      </c>
      <c r="BL279" s="20" t="s">
        <v>139</v>
      </c>
      <c r="BM279" s="218" t="s">
        <v>366</v>
      </c>
    </row>
    <row r="280" s="2" customFormat="1">
      <c r="A280" s="41"/>
      <c r="B280" s="42"/>
      <c r="C280" s="43"/>
      <c r="D280" s="220" t="s">
        <v>140</v>
      </c>
      <c r="E280" s="43"/>
      <c r="F280" s="221" t="s">
        <v>367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140</v>
      </c>
      <c r="AU280" s="20" t="s">
        <v>82</v>
      </c>
    </row>
    <row r="281" s="14" customFormat="1">
      <c r="A281" s="14"/>
      <c r="B281" s="236"/>
      <c r="C281" s="237"/>
      <c r="D281" s="227" t="s">
        <v>142</v>
      </c>
      <c r="E281" s="238" t="s">
        <v>19</v>
      </c>
      <c r="F281" s="239" t="s">
        <v>368</v>
      </c>
      <c r="G281" s="237"/>
      <c r="H281" s="240">
        <v>152.44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6" t="s">
        <v>142</v>
      </c>
      <c r="AU281" s="246" t="s">
        <v>82</v>
      </c>
      <c r="AV281" s="14" t="s">
        <v>82</v>
      </c>
      <c r="AW281" s="14" t="s">
        <v>33</v>
      </c>
      <c r="AX281" s="14" t="s">
        <v>72</v>
      </c>
      <c r="AY281" s="246" t="s">
        <v>132</v>
      </c>
    </row>
    <row r="282" s="15" customFormat="1">
      <c r="A282" s="15"/>
      <c r="B282" s="247"/>
      <c r="C282" s="248"/>
      <c r="D282" s="227" t="s">
        <v>142</v>
      </c>
      <c r="E282" s="249" t="s">
        <v>19</v>
      </c>
      <c r="F282" s="250" t="s">
        <v>145</v>
      </c>
      <c r="G282" s="248"/>
      <c r="H282" s="251">
        <v>152.44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7" t="s">
        <v>142</v>
      </c>
      <c r="AU282" s="257" t="s">
        <v>82</v>
      </c>
      <c r="AV282" s="15" t="s">
        <v>146</v>
      </c>
      <c r="AW282" s="15" t="s">
        <v>33</v>
      </c>
      <c r="AX282" s="15" t="s">
        <v>72</v>
      </c>
      <c r="AY282" s="257" t="s">
        <v>132</v>
      </c>
    </row>
    <row r="283" s="16" customFormat="1">
      <c r="A283" s="16"/>
      <c r="B283" s="258"/>
      <c r="C283" s="259"/>
      <c r="D283" s="227" t="s">
        <v>142</v>
      </c>
      <c r="E283" s="260" t="s">
        <v>19</v>
      </c>
      <c r="F283" s="261" t="s">
        <v>147</v>
      </c>
      <c r="G283" s="259"/>
      <c r="H283" s="262">
        <v>152.44</v>
      </c>
      <c r="I283" s="263"/>
      <c r="J283" s="259"/>
      <c r="K283" s="259"/>
      <c r="L283" s="264"/>
      <c r="M283" s="265"/>
      <c r="N283" s="266"/>
      <c r="O283" s="266"/>
      <c r="P283" s="266"/>
      <c r="Q283" s="266"/>
      <c r="R283" s="266"/>
      <c r="S283" s="266"/>
      <c r="T283" s="267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8" t="s">
        <v>142</v>
      </c>
      <c r="AU283" s="268" t="s">
        <v>82</v>
      </c>
      <c r="AV283" s="16" t="s">
        <v>139</v>
      </c>
      <c r="AW283" s="16" t="s">
        <v>33</v>
      </c>
      <c r="AX283" s="16" t="s">
        <v>80</v>
      </c>
      <c r="AY283" s="268" t="s">
        <v>132</v>
      </c>
    </row>
    <row r="284" s="12" customFormat="1" ht="22.8" customHeight="1">
      <c r="A284" s="12"/>
      <c r="B284" s="191"/>
      <c r="C284" s="192"/>
      <c r="D284" s="193" t="s">
        <v>71</v>
      </c>
      <c r="E284" s="205" t="s">
        <v>190</v>
      </c>
      <c r="F284" s="205" t="s">
        <v>369</v>
      </c>
      <c r="G284" s="192"/>
      <c r="H284" s="192"/>
      <c r="I284" s="195"/>
      <c r="J284" s="206">
        <f>BK284</f>
        <v>0</v>
      </c>
      <c r="K284" s="192"/>
      <c r="L284" s="197"/>
      <c r="M284" s="198"/>
      <c r="N284" s="199"/>
      <c r="O284" s="199"/>
      <c r="P284" s="200">
        <v>0</v>
      </c>
      <c r="Q284" s="199"/>
      <c r="R284" s="200">
        <v>0</v>
      </c>
      <c r="S284" s="199"/>
      <c r="T284" s="201"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2" t="s">
        <v>80</v>
      </c>
      <c r="AT284" s="203" t="s">
        <v>71</v>
      </c>
      <c r="AU284" s="203" t="s">
        <v>80</v>
      </c>
      <c r="AY284" s="202" t="s">
        <v>132</v>
      </c>
      <c r="BK284" s="204">
        <v>0</v>
      </c>
    </row>
    <row r="285" s="12" customFormat="1" ht="22.8" customHeight="1">
      <c r="A285" s="12"/>
      <c r="B285" s="191"/>
      <c r="C285" s="192"/>
      <c r="D285" s="193" t="s">
        <v>71</v>
      </c>
      <c r="E285" s="205" t="s">
        <v>370</v>
      </c>
      <c r="F285" s="205" t="s">
        <v>371</v>
      </c>
      <c r="G285" s="192"/>
      <c r="H285" s="192"/>
      <c r="I285" s="195"/>
      <c r="J285" s="206">
        <f>BK285</f>
        <v>0</v>
      </c>
      <c r="K285" s="192"/>
      <c r="L285" s="197"/>
      <c r="M285" s="198"/>
      <c r="N285" s="199"/>
      <c r="O285" s="199"/>
      <c r="P285" s="200">
        <f>SUM(P286:P296)</f>
        <v>0</v>
      </c>
      <c r="Q285" s="199"/>
      <c r="R285" s="200">
        <f>SUM(R286:R296)</f>
        <v>0.037464000000000004</v>
      </c>
      <c r="S285" s="199"/>
      <c r="T285" s="201">
        <f>SUM(T286:T296)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2" t="s">
        <v>80</v>
      </c>
      <c r="AT285" s="203" t="s">
        <v>71</v>
      </c>
      <c r="AU285" s="203" t="s">
        <v>80</v>
      </c>
      <c r="AY285" s="202" t="s">
        <v>132</v>
      </c>
      <c r="BK285" s="204">
        <f>SUM(BK286:BK296)</f>
        <v>0</v>
      </c>
    </row>
    <row r="286" s="2" customFormat="1" ht="24.15" customHeight="1">
      <c r="A286" s="41"/>
      <c r="B286" s="42"/>
      <c r="C286" s="207" t="s">
        <v>260</v>
      </c>
      <c r="D286" s="207" t="s">
        <v>134</v>
      </c>
      <c r="E286" s="208" t="s">
        <v>372</v>
      </c>
      <c r="F286" s="209" t="s">
        <v>373</v>
      </c>
      <c r="G286" s="210" t="s">
        <v>215</v>
      </c>
      <c r="H286" s="211">
        <v>178.40000000000001</v>
      </c>
      <c r="I286" s="212"/>
      <c r="J286" s="213">
        <f>ROUND(I286*H286,2)</f>
        <v>0</v>
      </c>
      <c r="K286" s="209" t="s">
        <v>138</v>
      </c>
      <c r="L286" s="47"/>
      <c r="M286" s="214" t="s">
        <v>19</v>
      </c>
      <c r="N286" s="215" t="s">
        <v>43</v>
      </c>
      <c r="O286" s="87"/>
      <c r="P286" s="216">
        <f>O286*H286</f>
        <v>0</v>
      </c>
      <c r="Q286" s="216">
        <v>0.00021000000000000001</v>
      </c>
      <c r="R286" s="216">
        <f>Q286*H286</f>
        <v>0.037464000000000004</v>
      </c>
      <c r="S286" s="216">
        <v>0</v>
      </c>
      <c r="T286" s="217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8" t="s">
        <v>139</v>
      </c>
      <c r="AT286" s="218" t="s">
        <v>134</v>
      </c>
      <c r="AU286" s="218" t="s">
        <v>82</v>
      </c>
      <c r="AY286" s="20" t="s">
        <v>132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20" t="s">
        <v>80</v>
      </c>
      <c r="BK286" s="219">
        <f>ROUND(I286*H286,2)</f>
        <v>0</v>
      </c>
      <c r="BL286" s="20" t="s">
        <v>139</v>
      </c>
      <c r="BM286" s="218" t="s">
        <v>374</v>
      </c>
    </row>
    <row r="287" s="2" customFormat="1">
      <c r="A287" s="41"/>
      <c r="B287" s="42"/>
      <c r="C287" s="43"/>
      <c r="D287" s="220" t="s">
        <v>140</v>
      </c>
      <c r="E287" s="43"/>
      <c r="F287" s="221" t="s">
        <v>375</v>
      </c>
      <c r="G287" s="43"/>
      <c r="H287" s="43"/>
      <c r="I287" s="222"/>
      <c r="J287" s="43"/>
      <c r="K287" s="43"/>
      <c r="L287" s="47"/>
      <c r="M287" s="223"/>
      <c r="N287" s="224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140</v>
      </c>
      <c r="AU287" s="20" t="s">
        <v>82</v>
      </c>
    </row>
    <row r="288" s="13" customFormat="1">
      <c r="A288" s="13"/>
      <c r="B288" s="225"/>
      <c r="C288" s="226"/>
      <c r="D288" s="227" t="s">
        <v>142</v>
      </c>
      <c r="E288" s="228" t="s">
        <v>19</v>
      </c>
      <c r="F288" s="229" t="s">
        <v>376</v>
      </c>
      <c r="G288" s="226"/>
      <c r="H288" s="228" t="s">
        <v>19</v>
      </c>
      <c r="I288" s="230"/>
      <c r="J288" s="226"/>
      <c r="K288" s="226"/>
      <c r="L288" s="231"/>
      <c r="M288" s="232"/>
      <c r="N288" s="233"/>
      <c r="O288" s="233"/>
      <c r="P288" s="233"/>
      <c r="Q288" s="233"/>
      <c r="R288" s="233"/>
      <c r="S288" s="233"/>
      <c r="T288" s="23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5" t="s">
        <v>142</v>
      </c>
      <c r="AU288" s="235" t="s">
        <v>82</v>
      </c>
      <c r="AV288" s="13" t="s">
        <v>80</v>
      </c>
      <c r="AW288" s="13" t="s">
        <v>33</v>
      </c>
      <c r="AX288" s="13" t="s">
        <v>72</v>
      </c>
      <c r="AY288" s="235" t="s">
        <v>132</v>
      </c>
    </row>
    <row r="289" s="14" customFormat="1">
      <c r="A289" s="14"/>
      <c r="B289" s="236"/>
      <c r="C289" s="237"/>
      <c r="D289" s="227" t="s">
        <v>142</v>
      </c>
      <c r="E289" s="238" t="s">
        <v>19</v>
      </c>
      <c r="F289" s="239" t="s">
        <v>218</v>
      </c>
      <c r="G289" s="237"/>
      <c r="H289" s="240">
        <v>178.40000000000001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142</v>
      </c>
      <c r="AU289" s="246" t="s">
        <v>82</v>
      </c>
      <c r="AV289" s="14" t="s">
        <v>82</v>
      </c>
      <c r="AW289" s="14" t="s">
        <v>33</v>
      </c>
      <c r="AX289" s="14" t="s">
        <v>72</v>
      </c>
      <c r="AY289" s="246" t="s">
        <v>132</v>
      </c>
    </row>
    <row r="290" s="15" customFormat="1">
      <c r="A290" s="15"/>
      <c r="B290" s="247"/>
      <c r="C290" s="248"/>
      <c r="D290" s="227" t="s">
        <v>142</v>
      </c>
      <c r="E290" s="249" t="s">
        <v>19</v>
      </c>
      <c r="F290" s="250" t="s">
        <v>145</v>
      </c>
      <c r="G290" s="248"/>
      <c r="H290" s="251">
        <v>178.40000000000001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7" t="s">
        <v>142</v>
      </c>
      <c r="AU290" s="257" t="s">
        <v>82</v>
      </c>
      <c r="AV290" s="15" t="s">
        <v>146</v>
      </c>
      <c r="AW290" s="15" t="s">
        <v>33</v>
      </c>
      <c r="AX290" s="15" t="s">
        <v>72</v>
      </c>
      <c r="AY290" s="257" t="s">
        <v>132</v>
      </c>
    </row>
    <row r="291" s="16" customFormat="1">
      <c r="A291" s="16"/>
      <c r="B291" s="258"/>
      <c r="C291" s="259"/>
      <c r="D291" s="227" t="s">
        <v>142</v>
      </c>
      <c r="E291" s="260" t="s">
        <v>19</v>
      </c>
      <c r="F291" s="261" t="s">
        <v>147</v>
      </c>
      <c r="G291" s="259"/>
      <c r="H291" s="262">
        <v>178.40000000000001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68" t="s">
        <v>142</v>
      </c>
      <c r="AU291" s="268" t="s">
        <v>82</v>
      </c>
      <c r="AV291" s="16" t="s">
        <v>139</v>
      </c>
      <c r="AW291" s="16" t="s">
        <v>33</v>
      </c>
      <c r="AX291" s="16" t="s">
        <v>80</v>
      </c>
      <c r="AY291" s="268" t="s">
        <v>132</v>
      </c>
    </row>
    <row r="292" s="2" customFormat="1" ht="16.5" customHeight="1">
      <c r="A292" s="41"/>
      <c r="B292" s="42"/>
      <c r="C292" s="207" t="s">
        <v>377</v>
      </c>
      <c r="D292" s="207" t="s">
        <v>134</v>
      </c>
      <c r="E292" s="208" t="s">
        <v>378</v>
      </c>
      <c r="F292" s="209" t="s">
        <v>379</v>
      </c>
      <c r="G292" s="210" t="s">
        <v>215</v>
      </c>
      <c r="H292" s="211">
        <v>178.40000000000001</v>
      </c>
      <c r="I292" s="212"/>
      <c r="J292" s="213">
        <f>ROUND(I292*H292,2)</f>
        <v>0</v>
      </c>
      <c r="K292" s="209" t="s">
        <v>19</v>
      </c>
      <c r="L292" s="47"/>
      <c r="M292" s="214" t="s">
        <v>19</v>
      </c>
      <c r="N292" s="215" t="s">
        <v>43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139</v>
      </c>
      <c r="AT292" s="218" t="s">
        <v>134</v>
      </c>
      <c r="AU292" s="218" t="s">
        <v>82</v>
      </c>
      <c r="AY292" s="20" t="s">
        <v>132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80</v>
      </c>
      <c r="BK292" s="219">
        <f>ROUND(I292*H292,2)</f>
        <v>0</v>
      </c>
      <c r="BL292" s="20" t="s">
        <v>139</v>
      </c>
      <c r="BM292" s="218" t="s">
        <v>380</v>
      </c>
    </row>
    <row r="293" s="13" customFormat="1">
      <c r="A293" s="13"/>
      <c r="B293" s="225"/>
      <c r="C293" s="226"/>
      <c r="D293" s="227" t="s">
        <v>142</v>
      </c>
      <c r="E293" s="228" t="s">
        <v>19</v>
      </c>
      <c r="F293" s="229" t="s">
        <v>376</v>
      </c>
      <c r="G293" s="226"/>
      <c r="H293" s="228" t="s">
        <v>19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5" t="s">
        <v>142</v>
      </c>
      <c r="AU293" s="235" t="s">
        <v>82</v>
      </c>
      <c r="AV293" s="13" t="s">
        <v>80</v>
      </c>
      <c r="AW293" s="13" t="s">
        <v>33</v>
      </c>
      <c r="AX293" s="13" t="s">
        <v>72</v>
      </c>
      <c r="AY293" s="235" t="s">
        <v>132</v>
      </c>
    </row>
    <row r="294" s="14" customFormat="1">
      <c r="A294" s="14"/>
      <c r="B294" s="236"/>
      <c r="C294" s="237"/>
      <c r="D294" s="227" t="s">
        <v>142</v>
      </c>
      <c r="E294" s="238" t="s">
        <v>19</v>
      </c>
      <c r="F294" s="239" t="s">
        <v>218</v>
      </c>
      <c r="G294" s="237"/>
      <c r="H294" s="240">
        <v>178.40000000000001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142</v>
      </c>
      <c r="AU294" s="246" t="s">
        <v>82</v>
      </c>
      <c r="AV294" s="14" t="s">
        <v>82</v>
      </c>
      <c r="AW294" s="14" t="s">
        <v>33</v>
      </c>
      <c r="AX294" s="14" t="s">
        <v>72</v>
      </c>
      <c r="AY294" s="246" t="s">
        <v>132</v>
      </c>
    </row>
    <row r="295" s="15" customFormat="1">
      <c r="A295" s="15"/>
      <c r="B295" s="247"/>
      <c r="C295" s="248"/>
      <c r="D295" s="227" t="s">
        <v>142</v>
      </c>
      <c r="E295" s="249" t="s">
        <v>19</v>
      </c>
      <c r="F295" s="250" t="s">
        <v>145</v>
      </c>
      <c r="G295" s="248"/>
      <c r="H295" s="251">
        <v>178.40000000000001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7" t="s">
        <v>142</v>
      </c>
      <c r="AU295" s="257" t="s">
        <v>82</v>
      </c>
      <c r="AV295" s="15" t="s">
        <v>146</v>
      </c>
      <c r="AW295" s="15" t="s">
        <v>33</v>
      </c>
      <c r="AX295" s="15" t="s">
        <v>72</v>
      </c>
      <c r="AY295" s="257" t="s">
        <v>132</v>
      </c>
    </row>
    <row r="296" s="16" customFormat="1">
      <c r="A296" s="16"/>
      <c r="B296" s="258"/>
      <c r="C296" s="259"/>
      <c r="D296" s="227" t="s">
        <v>142</v>
      </c>
      <c r="E296" s="260" t="s">
        <v>19</v>
      </c>
      <c r="F296" s="261" t="s">
        <v>147</v>
      </c>
      <c r="G296" s="259"/>
      <c r="H296" s="262">
        <v>178.40000000000001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68" t="s">
        <v>142</v>
      </c>
      <c r="AU296" s="268" t="s">
        <v>82</v>
      </c>
      <c r="AV296" s="16" t="s">
        <v>139</v>
      </c>
      <c r="AW296" s="16" t="s">
        <v>33</v>
      </c>
      <c r="AX296" s="16" t="s">
        <v>80</v>
      </c>
      <c r="AY296" s="268" t="s">
        <v>132</v>
      </c>
    </row>
    <row r="297" s="12" customFormat="1" ht="22.8" customHeight="1">
      <c r="A297" s="12"/>
      <c r="B297" s="191"/>
      <c r="C297" s="192"/>
      <c r="D297" s="193" t="s">
        <v>71</v>
      </c>
      <c r="E297" s="205" t="s">
        <v>381</v>
      </c>
      <c r="F297" s="205" t="s">
        <v>382</v>
      </c>
      <c r="G297" s="192"/>
      <c r="H297" s="192"/>
      <c r="I297" s="195"/>
      <c r="J297" s="206">
        <f>BK297</f>
        <v>0</v>
      </c>
      <c r="K297" s="192"/>
      <c r="L297" s="197"/>
      <c r="M297" s="198"/>
      <c r="N297" s="199"/>
      <c r="O297" s="199"/>
      <c r="P297" s="200">
        <f>SUM(P298:P333)</f>
        <v>0</v>
      </c>
      <c r="Q297" s="199"/>
      <c r="R297" s="200">
        <f>SUM(R298:R333)</f>
        <v>0</v>
      </c>
      <c r="S297" s="199"/>
      <c r="T297" s="201">
        <f>SUM(T298:T333)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2" t="s">
        <v>80</v>
      </c>
      <c r="AT297" s="203" t="s">
        <v>71</v>
      </c>
      <c r="AU297" s="203" t="s">
        <v>80</v>
      </c>
      <c r="AY297" s="202" t="s">
        <v>132</v>
      </c>
      <c r="BK297" s="204">
        <f>SUM(BK298:BK333)</f>
        <v>0</v>
      </c>
    </row>
    <row r="298" s="2" customFormat="1" ht="24.15" customHeight="1">
      <c r="A298" s="41"/>
      <c r="B298" s="42"/>
      <c r="C298" s="207" t="s">
        <v>263</v>
      </c>
      <c r="D298" s="207" t="s">
        <v>134</v>
      </c>
      <c r="E298" s="208" t="s">
        <v>383</v>
      </c>
      <c r="F298" s="209" t="s">
        <v>384</v>
      </c>
      <c r="G298" s="210" t="s">
        <v>193</v>
      </c>
      <c r="H298" s="211">
        <v>401.80500000000001</v>
      </c>
      <c r="I298" s="212"/>
      <c r="J298" s="213">
        <f>ROUND(I298*H298,2)</f>
        <v>0</v>
      </c>
      <c r="K298" s="209" t="s">
        <v>138</v>
      </c>
      <c r="L298" s="47"/>
      <c r="M298" s="214" t="s">
        <v>19</v>
      </c>
      <c r="N298" s="215" t="s">
        <v>43</v>
      </c>
      <c r="O298" s="87"/>
      <c r="P298" s="216">
        <f>O298*H298</f>
        <v>0</v>
      </c>
      <c r="Q298" s="216">
        <v>0</v>
      </c>
      <c r="R298" s="216">
        <f>Q298*H298</f>
        <v>0</v>
      </c>
      <c r="S298" s="216">
        <v>0</v>
      </c>
      <c r="T298" s="217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8" t="s">
        <v>139</v>
      </c>
      <c r="AT298" s="218" t="s">
        <v>134</v>
      </c>
      <c r="AU298" s="218" t="s">
        <v>82</v>
      </c>
      <c r="AY298" s="20" t="s">
        <v>132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20" t="s">
        <v>80</v>
      </c>
      <c r="BK298" s="219">
        <f>ROUND(I298*H298,2)</f>
        <v>0</v>
      </c>
      <c r="BL298" s="20" t="s">
        <v>139</v>
      </c>
      <c r="BM298" s="218" t="s">
        <v>385</v>
      </c>
    </row>
    <row r="299" s="2" customFormat="1">
      <c r="A299" s="41"/>
      <c r="B299" s="42"/>
      <c r="C299" s="43"/>
      <c r="D299" s="220" t="s">
        <v>140</v>
      </c>
      <c r="E299" s="43"/>
      <c r="F299" s="221" t="s">
        <v>386</v>
      </c>
      <c r="G299" s="43"/>
      <c r="H299" s="43"/>
      <c r="I299" s="222"/>
      <c r="J299" s="43"/>
      <c r="K299" s="43"/>
      <c r="L299" s="47"/>
      <c r="M299" s="223"/>
      <c r="N299" s="224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140</v>
      </c>
      <c r="AU299" s="20" t="s">
        <v>82</v>
      </c>
    </row>
    <row r="300" s="14" customFormat="1">
      <c r="A300" s="14"/>
      <c r="B300" s="236"/>
      <c r="C300" s="237"/>
      <c r="D300" s="227" t="s">
        <v>142</v>
      </c>
      <c r="E300" s="238" t="s">
        <v>19</v>
      </c>
      <c r="F300" s="239" t="s">
        <v>387</v>
      </c>
      <c r="G300" s="237"/>
      <c r="H300" s="240">
        <v>167.74500000000001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6" t="s">
        <v>142</v>
      </c>
      <c r="AU300" s="246" t="s">
        <v>82</v>
      </c>
      <c r="AV300" s="14" t="s">
        <v>82</v>
      </c>
      <c r="AW300" s="14" t="s">
        <v>33</v>
      </c>
      <c r="AX300" s="14" t="s">
        <v>72</v>
      </c>
      <c r="AY300" s="246" t="s">
        <v>132</v>
      </c>
    </row>
    <row r="301" s="14" customFormat="1">
      <c r="A301" s="14"/>
      <c r="B301" s="236"/>
      <c r="C301" s="237"/>
      <c r="D301" s="227" t="s">
        <v>142</v>
      </c>
      <c r="E301" s="238" t="s">
        <v>19</v>
      </c>
      <c r="F301" s="239" t="s">
        <v>388</v>
      </c>
      <c r="G301" s="237"/>
      <c r="H301" s="240">
        <v>114.68000000000001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142</v>
      </c>
      <c r="AU301" s="246" t="s">
        <v>82</v>
      </c>
      <c r="AV301" s="14" t="s">
        <v>82</v>
      </c>
      <c r="AW301" s="14" t="s">
        <v>33</v>
      </c>
      <c r="AX301" s="14" t="s">
        <v>72</v>
      </c>
      <c r="AY301" s="246" t="s">
        <v>132</v>
      </c>
    </row>
    <row r="302" s="14" customFormat="1">
      <c r="A302" s="14"/>
      <c r="B302" s="236"/>
      <c r="C302" s="237"/>
      <c r="D302" s="227" t="s">
        <v>142</v>
      </c>
      <c r="E302" s="238" t="s">
        <v>19</v>
      </c>
      <c r="F302" s="239" t="s">
        <v>389</v>
      </c>
      <c r="G302" s="237"/>
      <c r="H302" s="240">
        <v>119.38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6" t="s">
        <v>142</v>
      </c>
      <c r="AU302" s="246" t="s">
        <v>82</v>
      </c>
      <c r="AV302" s="14" t="s">
        <v>82</v>
      </c>
      <c r="AW302" s="14" t="s">
        <v>33</v>
      </c>
      <c r="AX302" s="14" t="s">
        <v>72</v>
      </c>
      <c r="AY302" s="246" t="s">
        <v>132</v>
      </c>
    </row>
    <row r="303" s="15" customFormat="1">
      <c r="A303" s="15"/>
      <c r="B303" s="247"/>
      <c r="C303" s="248"/>
      <c r="D303" s="227" t="s">
        <v>142</v>
      </c>
      <c r="E303" s="249" t="s">
        <v>19</v>
      </c>
      <c r="F303" s="250" t="s">
        <v>145</v>
      </c>
      <c r="G303" s="248"/>
      <c r="H303" s="251">
        <v>401.80500000000001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7" t="s">
        <v>142</v>
      </c>
      <c r="AU303" s="257" t="s">
        <v>82</v>
      </c>
      <c r="AV303" s="15" t="s">
        <v>146</v>
      </c>
      <c r="AW303" s="15" t="s">
        <v>33</v>
      </c>
      <c r="AX303" s="15" t="s">
        <v>72</v>
      </c>
      <c r="AY303" s="257" t="s">
        <v>132</v>
      </c>
    </row>
    <row r="304" s="16" customFormat="1">
      <c r="A304" s="16"/>
      <c r="B304" s="258"/>
      <c r="C304" s="259"/>
      <c r="D304" s="227" t="s">
        <v>142</v>
      </c>
      <c r="E304" s="260" t="s">
        <v>19</v>
      </c>
      <c r="F304" s="261" t="s">
        <v>147</v>
      </c>
      <c r="G304" s="259"/>
      <c r="H304" s="262">
        <v>401.80500000000001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T304" s="268" t="s">
        <v>142</v>
      </c>
      <c r="AU304" s="268" t="s">
        <v>82</v>
      </c>
      <c r="AV304" s="16" t="s">
        <v>139</v>
      </c>
      <c r="AW304" s="16" t="s">
        <v>33</v>
      </c>
      <c r="AX304" s="16" t="s">
        <v>80</v>
      </c>
      <c r="AY304" s="268" t="s">
        <v>132</v>
      </c>
    </row>
    <row r="305" s="2" customFormat="1" ht="24.15" customHeight="1">
      <c r="A305" s="41"/>
      <c r="B305" s="42"/>
      <c r="C305" s="207" t="s">
        <v>390</v>
      </c>
      <c r="D305" s="207" t="s">
        <v>134</v>
      </c>
      <c r="E305" s="208" t="s">
        <v>391</v>
      </c>
      <c r="F305" s="209" t="s">
        <v>392</v>
      </c>
      <c r="G305" s="210" t="s">
        <v>193</v>
      </c>
      <c r="H305" s="211">
        <v>12054.15</v>
      </c>
      <c r="I305" s="212"/>
      <c r="J305" s="213">
        <f>ROUND(I305*H305,2)</f>
        <v>0</v>
      </c>
      <c r="K305" s="209" t="s">
        <v>138</v>
      </c>
      <c r="L305" s="47"/>
      <c r="M305" s="214" t="s">
        <v>19</v>
      </c>
      <c r="N305" s="215" t="s">
        <v>43</v>
      </c>
      <c r="O305" s="87"/>
      <c r="P305" s="216">
        <f>O305*H305</f>
        <v>0</v>
      </c>
      <c r="Q305" s="216">
        <v>0</v>
      </c>
      <c r="R305" s="216">
        <f>Q305*H305</f>
        <v>0</v>
      </c>
      <c r="S305" s="216">
        <v>0</v>
      </c>
      <c r="T305" s="217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8" t="s">
        <v>139</v>
      </c>
      <c r="AT305" s="218" t="s">
        <v>134</v>
      </c>
      <c r="AU305" s="218" t="s">
        <v>82</v>
      </c>
      <c r="AY305" s="20" t="s">
        <v>132</v>
      </c>
      <c r="BE305" s="219">
        <f>IF(N305="základní",J305,0)</f>
        <v>0</v>
      </c>
      <c r="BF305" s="219">
        <f>IF(N305="snížená",J305,0)</f>
        <v>0</v>
      </c>
      <c r="BG305" s="219">
        <f>IF(N305="zákl. přenesená",J305,0)</f>
        <v>0</v>
      </c>
      <c r="BH305" s="219">
        <f>IF(N305="sníž. přenesená",J305,0)</f>
        <v>0</v>
      </c>
      <c r="BI305" s="219">
        <f>IF(N305="nulová",J305,0)</f>
        <v>0</v>
      </c>
      <c r="BJ305" s="20" t="s">
        <v>80</v>
      </c>
      <c r="BK305" s="219">
        <f>ROUND(I305*H305,2)</f>
        <v>0</v>
      </c>
      <c r="BL305" s="20" t="s">
        <v>139</v>
      </c>
      <c r="BM305" s="218" t="s">
        <v>393</v>
      </c>
    </row>
    <row r="306" s="2" customFormat="1">
      <c r="A306" s="41"/>
      <c r="B306" s="42"/>
      <c r="C306" s="43"/>
      <c r="D306" s="220" t="s">
        <v>140</v>
      </c>
      <c r="E306" s="43"/>
      <c r="F306" s="221" t="s">
        <v>394</v>
      </c>
      <c r="G306" s="43"/>
      <c r="H306" s="43"/>
      <c r="I306" s="222"/>
      <c r="J306" s="43"/>
      <c r="K306" s="43"/>
      <c r="L306" s="47"/>
      <c r="M306" s="223"/>
      <c r="N306" s="224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140</v>
      </c>
      <c r="AU306" s="20" t="s">
        <v>82</v>
      </c>
    </row>
    <row r="307" s="13" customFormat="1">
      <c r="A307" s="13"/>
      <c r="B307" s="225"/>
      <c r="C307" s="226"/>
      <c r="D307" s="227" t="s">
        <v>142</v>
      </c>
      <c r="E307" s="228" t="s">
        <v>19</v>
      </c>
      <c r="F307" s="229" t="s">
        <v>395</v>
      </c>
      <c r="G307" s="226"/>
      <c r="H307" s="228" t="s">
        <v>19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82</v>
      </c>
      <c r="AV307" s="13" t="s">
        <v>80</v>
      </c>
      <c r="AW307" s="13" t="s">
        <v>33</v>
      </c>
      <c r="AX307" s="13" t="s">
        <v>72</v>
      </c>
      <c r="AY307" s="235" t="s">
        <v>132</v>
      </c>
    </row>
    <row r="308" s="14" customFormat="1">
      <c r="A308" s="14"/>
      <c r="B308" s="236"/>
      <c r="C308" s="237"/>
      <c r="D308" s="227" t="s">
        <v>142</v>
      </c>
      <c r="E308" s="238" t="s">
        <v>19</v>
      </c>
      <c r="F308" s="239" t="s">
        <v>396</v>
      </c>
      <c r="G308" s="237"/>
      <c r="H308" s="240">
        <v>12054.15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6" t="s">
        <v>142</v>
      </c>
      <c r="AU308" s="246" t="s">
        <v>82</v>
      </c>
      <c r="AV308" s="14" t="s">
        <v>82</v>
      </c>
      <c r="AW308" s="14" t="s">
        <v>33</v>
      </c>
      <c r="AX308" s="14" t="s">
        <v>72</v>
      </c>
      <c r="AY308" s="246" t="s">
        <v>132</v>
      </c>
    </row>
    <row r="309" s="15" customFormat="1">
      <c r="A309" s="15"/>
      <c r="B309" s="247"/>
      <c r="C309" s="248"/>
      <c r="D309" s="227" t="s">
        <v>142</v>
      </c>
      <c r="E309" s="249" t="s">
        <v>19</v>
      </c>
      <c r="F309" s="250" t="s">
        <v>145</v>
      </c>
      <c r="G309" s="248"/>
      <c r="H309" s="251">
        <v>12054.15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7" t="s">
        <v>142</v>
      </c>
      <c r="AU309" s="257" t="s">
        <v>82</v>
      </c>
      <c r="AV309" s="15" t="s">
        <v>146</v>
      </c>
      <c r="AW309" s="15" t="s">
        <v>33</v>
      </c>
      <c r="AX309" s="15" t="s">
        <v>72</v>
      </c>
      <c r="AY309" s="257" t="s">
        <v>132</v>
      </c>
    </row>
    <row r="310" s="16" customFormat="1">
      <c r="A310" s="16"/>
      <c r="B310" s="258"/>
      <c r="C310" s="259"/>
      <c r="D310" s="227" t="s">
        <v>142</v>
      </c>
      <c r="E310" s="260" t="s">
        <v>19</v>
      </c>
      <c r="F310" s="261" t="s">
        <v>147</v>
      </c>
      <c r="G310" s="259"/>
      <c r="H310" s="262">
        <v>12054.15</v>
      </c>
      <c r="I310" s="263"/>
      <c r="J310" s="259"/>
      <c r="K310" s="259"/>
      <c r="L310" s="264"/>
      <c r="M310" s="265"/>
      <c r="N310" s="266"/>
      <c r="O310" s="266"/>
      <c r="P310" s="266"/>
      <c r="Q310" s="266"/>
      <c r="R310" s="266"/>
      <c r="S310" s="266"/>
      <c r="T310" s="267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8" t="s">
        <v>142</v>
      </c>
      <c r="AU310" s="268" t="s">
        <v>82</v>
      </c>
      <c r="AV310" s="16" t="s">
        <v>139</v>
      </c>
      <c r="AW310" s="16" t="s">
        <v>33</v>
      </c>
      <c r="AX310" s="16" t="s">
        <v>80</v>
      </c>
      <c r="AY310" s="268" t="s">
        <v>132</v>
      </c>
    </row>
    <row r="311" s="2" customFormat="1" ht="24.15" customHeight="1">
      <c r="A311" s="41"/>
      <c r="B311" s="42"/>
      <c r="C311" s="207" t="s">
        <v>266</v>
      </c>
      <c r="D311" s="207" t="s">
        <v>134</v>
      </c>
      <c r="E311" s="208" t="s">
        <v>397</v>
      </c>
      <c r="F311" s="209" t="s">
        <v>398</v>
      </c>
      <c r="G311" s="210" t="s">
        <v>193</v>
      </c>
      <c r="H311" s="211">
        <v>401.80500000000001</v>
      </c>
      <c r="I311" s="212"/>
      <c r="J311" s="213">
        <f>ROUND(I311*H311,2)</f>
        <v>0</v>
      </c>
      <c r="K311" s="209" t="s">
        <v>138</v>
      </c>
      <c r="L311" s="47"/>
      <c r="M311" s="214" t="s">
        <v>19</v>
      </c>
      <c r="N311" s="215" t="s">
        <v>43</v>
      </c>
      <c r="O311" s="87"/>
      <c r="P311" s="216">
        <f>O311*H311</f>
        <v>0</v>
      </c>
      <c r="Q311" s="216">
        <v>0</v>
      </c>
      <c r="R311" s="216">
        <f>Q311*H311</f>
        <v>0</v>
      </c>
      <c r="S311" s="216">
        <v>0</v>
      </c>
      <c r="T311" s="217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8" t="s">
        <v>139</v>
      </c>
      <c r="AT311" s="218" t="s">
        <v>134</v>
      </c>
      <c r="AU311" s="218" t="s">
        <v>82</v>
      </c>
      <c r="AY311" s="20" t="s">
        <v>132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20" t="s">
        <v>80</v>
      </c>
      <c r="BK311" s="219">
        <f>ROUND(I311*H311,2)</f>
        <v>0</v>
      </c>
      <c r="BL311" s="20" t="s">
        <v>139</v>
      </c>
      <c r="BM311" s="218" t="s">
        <v>399</v>
      </c>
    </row>
    <row r="312" s="2" customFormat="1">
      <c r="A312" s="41"/>
      <c r="B312" s="42"/>
      <c r="C312" s="43"/>
      <c r="D312" s="220" t="s">
        <v>140</v>
      </c>
      <c r="E312" s="43"/>
      <c r="F312" s="221" t="s">
        <v>400</v>
      </c>
      <c r="G312" s="43"/>
      <c r="H312" s="43"/>
      <c r="I312" s="222"/>
      <c r="J312" s="43"/>
      <c r="K312" s="43"/>
      <c r="L312" s="47"/>
      <c r="M312" s="223"/>
      <c r="N312" s="224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140</v>
      </c>
      <c r="AU312" s="20" t="s">
        <v>82</v>
      </c>
    </row>
    <row r="313" s="2" customFormat="1" ht="24.15" customHeight="1">
      <c r="A313" s="41"/>
      <c r="B313" s="42"/>
      <c r="C313" s="207" t="s">
        <v>401</v>
      </c>
      <c r="D313" s="207" t="s">
        <v>134</v>
      </c>
      <c r="E313" s="208" t="s">
        <v>402</v>
      </c>
      <c r="F313" s="209" t="s">
        <v>403</v>
      </c>
      <c r="G313" s="210" t="s">
        <v>244</v>
      </c>
      <c r="H313" s="211">
        <v>3</v>
      </c>
      <c r="I313" s="212"/>
      <c r="J313" s="213">
        <f>ROUND(I313*H313,2)</f>
        <v>0</v>
      </c>
      <c r="K313" s="209" t="s">
        <v>138</v>
      </c>
      <c r="L313" s="47"/>
      <c r="M313" s="214" t="s">
        <v>19</v>
      </c>
      <c r="N313" s="215" t="s">
        <v>43</v>
      </c>
      <c r="O313" s="87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8" t="s">
        <v>139</v>
      </c>
      <c r="AT313" s="218" t="s">
        <v>134</v>
      </c>
      <c r="AU313" s="218" t="s">
        <v>82</v>
      </c>
      <c r="AY313" s="20" t="s">
        <v>132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20" t="s">
        <v>80</v>
      </c>
      <c r="BK313" s="219">
        <f>ROUND(I313*H313,2)</f>
        <v>0</v>
      </c>
      <c r="BL313" s="20" t="s">
        <v>139</v>
      </c>
      <c r="BM313" s="218" t="s">
        <v>404</v>
      </c>
    </row>
    <row r="314" s="2" customFormat="1">
      <c r="A314" s="41"/>
      <c r="B314" s="42"/>
      <c r="C314" s="43"/>
      <c r="D314" s="220" t="s">
        <v>140</v>
      </c>
      <c r="E314" s="43"/>
      <c r="F314" s="221" t="s">
        <v>405</v>
      </c>
      <c r="G314" s="43"/>
      <c r="H314" s="43"/>
      <c r="I314" s="222"/>
      <c r="J314" s="43"/>
      <c r="K314" s="43"/>
      <c r="L314" s="47"/>
      <c r="M314" s="223"/>
      <c r="N314" s="224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140</v>
      </c>
      <c r="AU314" s="20" t="s">
        <v>82</v>
      </c>
    </row>
    <row r="315" s="14" customFormat="1">
      <c r="A315" s="14"/>
      <c r="B315" s="236"/>
      <c r="C315" s="237"/>
      <c r="D315" s="227" t="s">
        <v>142</v>
      </c>
      <c r="E315" s="238" t="s">
        <v>19</v>
      </c>
      <c r="F315" s="239" t="s">
        <v>146</v>
      </c>
      <c r="G315" s="237"/>
      <c r="H315" s="240">
        <v>3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142</v>
      </c>
      <c r="AU315" s="246" t="s">
        <v>82</v>
      </c>
      <c r="AV315" s="14" t="s">
        <v>82</v>
      </c>
      <c r="AW315" s="14" t="s">
        <v>33</v>
      </c>
      <c r="AX315" s="14" t="s">
        <v>72</v>
      </c>
      <c r="AY315" s="246" t="s">
        <v>132</v>
      </c>
    </row>
    <row r="316" s="15" customFormat="1">
      <c r="A316" s="15"/>
      <c r="B316" s="247"/>
      <c r="C316" s="248"/>
      <c r="D316" s="227" t="s">
        <v>142</v>
      </c>
      <c r="E316" s="249" t="s">
        <v>19</v>
      </c>
      <c r="F316" s="250" t="s">
        <v>145</v>
      </c>
      <c r="G316" s="248"/>
      <c r="H316" s="251">
        <v>3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7" t="s">
        <v>142</v>
      </c>
      <c r="AU316" s="257" t="s">
        <v>82</v>
      </c>
      <c r="AV316" s="15" t="s">
        <v>146</v>
      </c>
      <c r="AW316" s="15" t="s">
        <v>33</v>
      </c>
      <c r="AX316" s="15" t="s">
        <v>72</v>
      </c>
      <c r="AY316" s="257" t="s">
        <v>132</v>
      </c>
    </row>
    <row r="317" s="16" customFormat="1">
      <c r="A317" s="16"/>
      <c r="B317" s="258"/>
      <c r="C317" s="259"/>
      <c r="D317" s="227" t="s">
        <v>142</v>
      </c>
      <c r="E317" s="260" t="s">
        <v>19</v>
      </c>
      <c r="F317" s="261" t="s">
        <v>147</v>
      </c>
      <c r="G317" s="259"/>
      <c r="H317" s="262">
        <v>3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68" t="s">
        <v>142</v>
      </c>
      <c r="AU317" s="268" t="s">
        <v>82</v>
      </c>
      <c r="AV317" s="16" t="s">
        <v>139</v>
      </c>
      <c r="AW317" s="16" t="s">
        <v>33</v>
      </c>
      <c r="AX317" s="16" t="s">
        <v>80</v>
      </c>
      <c r="AY317" s="268" t="s">
        <v>132</v>
      </c>
    </row>
    <row r="318" s="2" customFormat="1" ht="24.15" customHeight="1">
      <c r="A318" s="41"/>
      <c r="B318" s="42"/>
      <c r="C318" s="207" t="s">
        <v>270</v>
      </c>
      <c r="D318" s="207" t="s">
        <v>134</v>
      </c>
      <c r="E318" s="208" t="s">
        <v>406</v>
      </c>
      <c r="F318" s="209" t="s">
        <v>407</v>
      </c>
      <c r="G318" s="210" t="s">
        <v>244</v>
      </c>
      <c r="H318" s="211">
        <v>90</v>
      </c>
      <c r="I318" s="212"/>
      <c r="J318" s="213">
        <f>ROUND(I318*H318,2)</f>
        <v>0</v>
      </c>
      <c r="K318" s="209" t="s">
        <v>138</v>
      </c>
      <c r="L318" s="47"/>
      <c r="M318" s="214" t="s">
        <v>19</v>
      </c>
      <c r="N318" s="215" t="s">
        <v>43</v>
      </c>
      <c r="O318" s="87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18" t="s">
        <v>139</v>
      </c>
      <c r="AT318" s="218" t="s">
        <v>134</v>
      </c>
      <c r="AU318" s="218" t="s">
        <v>82</v>
      </c>
      <c r="AY318" s="20" t="s">
        <v>132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20" t="s">
        <v>80</v>
      </c>
      <c r="BK318" s="219">
        <f>ROUND(I318*H318,2)</f>
        <v>0</v>
      </c>
      <c r="BL318" s="20" t="s">
        <v>139</v>
      </c>
      <c r="BM318" s="218" t="s">
        <v>381</v>
      </c>
    </row>
    <row r="319" s="2" customFormat="1">
      <c r="A319" s="41"/>
      <c r="B319" s="42"/>
      <c r="C319" s="43"/>
      <c r="D319" s="220" t="s">
        <v>140</v>
      </c>
      <c r="E319" s="43"/>
      <c r="F319" s="221" t="s">
        <v>408</v>
      </c>
      <c r="G319" s="43"/>
      <c r="H319" s="43"/>
      <c r="I319" s="222"/>
      <c r="J319" s="43"/>
      <c r="K319" s="43"/>
      <c r="L319" s="47"/>
      <c r="M319" s="223"/>
      <c r="N319" s="224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140</v>
      </c>
      <c r="AU319" s="20" t="s">
        <v>82</v>
      </c>
    </row>
    <row r="320" s="14" customFormat="1">
      <c r="A320" s="14"/>
      <c r="B320" s="236"/>
      <c r="C320" s="237"/>
      <c r="D320" s="227" t="s">
        <v>142</v>
      </c>
      <c r="E320" s="238" t="s">
        <v>19</v>
      </c>
      <c r="F320" s="239" t="s">
        <v>409</v>
      </c>
      <c r="G320" s="237"/>
      <c r="H320" s="240">
        <v>90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142</v>
      </c>
      <c r="AU320" s="246" t="s">
        <v>82</v>
      </c>
      <c r="AV320" s="14" t="s">
        <v>82</v>
      </c>
      <c r="AW320" s="14" t="s">
        <v>33</v>
      </c>
      <c r="AX320" s="14" t="s">
        <v>72</v>
      </c>
      <c r="AY320" s="246" t="s">
        <v>132</v>
      </c>
    </row>
    <row r="321" s="15" customFormat="1">
      <c r="A321" s="15"/>
      <c r="B321" s="247"/>
      <c r="C321" s="248"/>
      <c r="D321" s="227" t="s">
        <v>142</v>
      </c>
      <c r="E321" s="249" t="s">
        <v>19</v>
      </c>
      <c r="F321" s="250" t="s">
        <v>145</v>
      </c>
      <c r="G321" s="248"/>
      <c r="H321" s="251">
        <v>90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7" t="s">
        <v>142</v>
      </c>
      <c r="AU321" s="257" t="s">
        <v>82</v>
      </c>
      <c r="AV321" s="15" t="s">
        <v>146</v>
      </c>
      <c r="AW321" s="15" t="s">
        <v>33</v>
      </c>
      <c r="AX321" s="15" t="s">
        <v>72</v>
      </c>
      <c r="AY321" s="257" t="s">
        <v>132</v>
      </c>
    </row>
    <row r="322" s="16" customFormat="1">
      <c r="A322" s="16"/>
      <c r="B322" s="258"/>
      <c r="C322" s="259"/>
      <c r="D322" s="227" t="s">
        <v>142</v>
      </c>
      <c r="E322" s="260" t="s">
        <v>19</v>
      </c>
      <c r="F322" s="261" t="s">
        <v>147</v>
      </c>
      <c r="G322" s="259"/>
      <c r="H322" s="262">
        <v>90</v>
      </c>
      <c r="I322" s="263"/>
      <c r="J322" s="259"/>
      <c r="K322" s="259"/>
      <c r="L322" s="264"/>
      <c r="M322" s="265"/>
      <c r="N322" s="266"/>
      <c r="O322" s="266"/>
      <c r="P322" s="266"/>
      <c r="Q322" s="266"/>
      <c r="R322" s="266"/>
      <c r="S322" s="266"/>
      <c r="T322" s="267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68" t="s">
        <v>142</v>
      </c>
      <c r="AU322" s="268" t="s">
        <v>82</v>
      </c>
      <c r="AV322" s="16" t="s">
        <v>139</v>
      </c>
      <c r="AW322" s="16" t="s">
        <v>33</v>
      </c>
      <c r="AX322" s="16" t="s">
        <v>80</v>
      </c>
      <c r="AY322" s="268" t="s">
        <v>132</v>
      </c>
    </row>
    <row r="323" s="2" customFormat="1" ht="24.15" customHeight="1">
      <c r="A323" s="41"/>
      <c r="B323" s="42"/>
      <c r="C323" s="207" t="s">
        <v>410</v>
      </c>
      <c r="D323" s="207" t="s">
        <v>134</v>
      </c>
      <c r="E323" s="208" t="s">
        <v>411</v>
      </c>
      <c r="F323" s="209" t="s">
        <v>412</v>
      </c>
      <c r="G323" s="210" t="s">
        <v>244</v>
      </c>
      <c r="H323" s="211">
        <v>3</v>
      </c>
      <c r="I323" s="212"/>
      <c r="J323" s="213">
        <f>ROUND(I323*H323,2)</f>
        <v>0</v>
      </c>
      <c r="K323" s="209" t="s">
        <v>138</v>
      </c>
      <c r="L323" s="47"/>
      <c r="M323" s="214" t="s">
        <v>19</v>
      </c>
      <c r="N323" s="215" t="s">
        <v>43</v>
      </c>
      <c r="O323" s="87"/>
      <c r="P323" s="216">
        <f>O323*H323</f>
        <v>0</v>
      </c>
      <c r="Q323" s="216">
        <v>0</v>
      </c>
      <c r="R323" s="216">
        <f>Q323*H323</f>
        <v>0</v>
      </c>
      <c r="S323" s="216">
        <v>0</v>
      </c>
      <c r="T323" s="217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8" t="s">
        <v>139</v>
      </c>
      <c r="AT323" s="218" t="s">
        <v>134</v>
      </c>
      <c r="AU323" s="218" t="s">
        <v>82</v>
      </c>
      <c r="AY323" s="20" t="s">
        <v>132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20" t="s">
        <v>80</v>
      </c>
      <c r="BK323" s="219">
        <f>ROUND(I323*H323,2)</f>
        <v>0</v>
      </c>
      <c r="BL323" s="20" t="s">
        <v>139</v>
      </c>
      <c r="BM323" s="218" t="s">
        <v>413</v>
      </c>
    </row>
    <row r="324" s="2" customFormat="1">
      <c r="A324" s="41"/>
      <c r="B324" s="42"/>
      <c r="C324" s="43"/>
      <c r="D324" s="220" t="s">
        <v>140</v>
      </c>
      <c r="E324" s="43"/>
      <c r="F324" s="221" t="s">
        <v>414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140</v>
      </c>
      <c r="AU324" s="20" t="s">
        <v>82</v>
      </c>
    </row>
    <row r="325" s="2" customFormat="1" ht="24.15" customHeight="1">
      <c r="A325" s="41"/>
      <c r="B325" s="42"/>
      <c r="C325" s="207" t="s">
        <v>274</v>
      </c>
      <c r="D325" s="207" t="s">
        <v>134</v>
      </c>
      <c r="E325" s="208" t="s">
        <v>415</v>
      </c>
      <c r="F325" s="209" t="s">
        <v>416</v>
      </c>
      <c r="G325" s="210" t="s">
        <v>244</v>
      </c>
      <c r="H325" s="211">
        <v>3</v>
      </c>
      <c r="I325" s="212"/>
      <c r="J325" s="213">
        <f>ROUND(I325*H325,2)</f>
        <v>0</v>
      </c>
      <c r="K325" s="209" t="s">
        <v>138</v>
      </c>
      <c r="L325" s="47"/>
      <c r="M325" s="214" t="s">
        <v>19</v>
      </c>
      <c r="N325" s="215" t="s">
        <v>43</v>
      </c>
      <c r="O325" s="87"/>
      <c r="P325" s="216">
        <f>O325*H325</f>
        <v>0</v>
      </c>
      <c r="Q325" s="216">
        <v>0</v>
      </c>
      <c r="R325" s="216">
        <f>Q325*H325</f>
        <v>0</v>
      </c>
      <c r="S325" s="216">
        <v>0</v>
      </c>
      <c r="T325" s="217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8" t="s">
        <v>139</v>
      </c>
      <c r="AT325" s="218" t="s">
        <v>134</v>
      </c>
      <c r="AU325" s="218" t="s">
        <v>82</v>
      </c>
      <c r="AY325" s="20" t="s">
        <v>132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20" t="s">
        <v>80</v>
      </c>
      <c r="BK325" s="219">
        <f>ROUND(I325*H325,2)</f>
        <v>0</v>
      </c>
      <c r="BL325" s="20" t="s">
        <v>139</v>
      </c>
      <c r="BM325" s="218" t="s">
        <v>417</v>
      </c>
    </row>
    <row r="326" s="2" customFormat="1">
      <c r="A326" s="41"/>
      <c r="B326" s="42"/>
      <c r="C326" s="43"/>
      <c r="D326" s="220" t="s">
        <v>140</v>
      </c>
      <c r="E326" s="43"/>
      <c r="F326" s="221" t="s">
        <v>418</v>
      </c>
      <c r="G326" s="43"/>
      <c r="H326" s="43"/>
      <c r="I326" s="222"/>
      <c r="J326" s="43"/>
      <c r="K326" s="43"/>
      <c r="L326" s="47"/>
      <c r="M326" s="223"/>
      <c r="N326" s="224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140</v>
      </c>
      <c r="AU326" s="20" t="s">
        <v>82</v>
      </c>
    </row>
    <row r="327" s="2" customFormat="1" ht="24.15" customHeight="1">
      <c r="A327" s="41"/>
      <c r="B327" s="42"/>
      <c r="C327" s="207" t="s">
        <v>419</v>
      </c>
      <c r="D327" s="207" t="s">
        <v>134</v>
      </c>
      <c r="E327" s="208" t="s">
        <v>420</v>
      </c>
      <c r="F327" s="209" t="s">
        <v>421</v>
      </c>
      <c r="G327" s="210" t="s">
        <v>244</v>
      </c>
      <c r="H327" s="211">
        <v>90</v>
      </c>
      <c r="I327" s="212"/>
      <c r="J327" s="213">
        <f>ROUND(I327*H327,2)</f>
        <v>0</v>
      </c>
      <c r="K327" s="209" t="s">
        <v>138</v>
      </c>
      <c r="L327" s="47"/>
      <c r="M327" s="214" t="s">
        <v>19</v>
      </c>
      <c r="N327" s="215" t="s">
        <v>43</v>
      </c>
      <c r="O327" s="87"/>
      <c r="P327" s="216">
        <f>O327*H327</f>
        <v>0</v>
      </c>
      <c r="Q327" s="216">
        <v>0</v>
      </c>
      <c r="R327" s="216">
        <f>Q327*H327</f>
        <v>0</v>
      </c>
      <c r="S327" s="216">
        <v>0</v>
      </c>
      <c r="T327" s="217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18" t="s">
        <v>139</v>
      </c>
      <c r="AT327" s="218" t="s">
        <v>134</v>
      </c>
      <c r="AU327" s="218" t="s">
        <v>82</v>
      </c>
      <c r="AY327" s="20" t="s">
        <v>132</v>
      </c>
      <c r="BE327" s="219">
        <f>IF(N327="základní",J327,0)</f>
        <v>0</v>
      </c>
      <c r="BF327" s="219">
        <f>IF(N327="snížená",J327,0)</f>
        <v>0</v>
      </c>
      <c r="BG327" s="219">
        <f>IF(N327="zákl. přenesená",J327,0)</f>
        <v>0</v>
      </c>
      <c r="BH327" s="219">
        <f>IF(N327="sníž. přenesená",J327,0)</f>
        <v>0</v>
      </c>
      <c r="BI327" s="219">
        <f>IF(N327="nulová",J327,0)</f>
        <v>0</v>
      </c>
      <c r="BJ327" s="20" t="s">
        <v>80</v>
      </c>
      <c r="BK327" s="219">
        <f>ROUND(I327*H327,2)</f>
        <v>0</v>
      </c>
      <c r="BL327" s="20" t="s">
        <v>139</v>
      </c>
      <c r="BM327" s="218" t="s">
        <v>422</v>
      </c>
    </row>
    <row r="328" s="2" customFormat="1">
      <c r="A328" s="41"/>
      <c r="B328" s="42"/>
      <c r="C328" s="43"/>
      <c r="D328" s="220" t="s">
        <v>140</v>
      </c>
      <c r="E328" s="43"/>
      <c r="F328" s="221" t="s">
        <v>423</v>
      </c>
      <c r="G328" s="43"/>
      <c r="H328" s="43"/>
      <c r="I328" s="222"/>
      <c r="J328" s="43"/>
      <c r="K328" s="43"/>
      <c r="L328" s="47"/>
      <c r="M328" s="223"/>
      <c r="N328" s="224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140</v>
      </c>
      <c r="AU328" s="20" t="s">
        <v>82</v>
      </c>
    </row>
    <row r="329" s="14" customFormat="1">
      <c r="A329" s="14"/>
      <c r="B329" s="236"/>
      <c r="C329" s="237"/>
      <c r="D329" s="227" t="s">
        <v>142</v>
      </c>
      <c r="E329" s="238" t="s">
        <v>19</v>
      </c>
      <c r="F329" s="239" t="s">
        <v>409</v>
      </c>
      <c r="G329" s="237"/>
      <c r="H329" s="240">
        <v>90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6" t="s">
        <v>142</v>
      </c>
      <c r="AU329" s="246" t="s">
        <v>82</v>
      </c>
      <c r="AV329" s="14" t="s">
        <v>82</v>
      </c>
      <c r="AW329" s="14" t="s">
        <v>33</v>
      </c>
      <c r="AX329" s="14" t="s">
        <v>72</v>
      </c>
      <c r="AY329" s="246" t="s">
        <v>132</v>
      </c>
    </row>
    <row r="330" s="15" customFormat="1">
      <c r="A330" s="15"/>
      <c r="B330" s="247"/>
      <c r="C330" s="248"/>
      <c r="D330" s="227" t="s">
        <v>142</v>
      </c>
      <c r="E330" s="249" t="s">
        <v>19</v>
      </c>
      <c r="F330" s="250" t="s">
        <v>145</v>
      </c>
      <c r="G330" s="248"/>
      <c r="H330" s="251">
        <v>90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7" t="s">
        <v>142</v>
      </c>
      <c r="AU330" s="257" t="s">
        <v>82</v>
      </c>
      <c r="AV330" s="15" t="s">
        <v>146</v>
      </c>
      <c r="AW330" s="15" t="s">
        <v>33</v>
      </c>
      <c r="AX330" s="15" t="s">
        <v>72</v>
      </c>
      <c r="AY330" s="257" t="s">
        <v>132</v>
      </c>
    </row>
    <row r="331" s="16" customFormat="1">
      <c r="A331" s="16"/>
      <c r="B331" s="258"/>
      <c r="C331" s="259"/>
      <c r="D331" s="227" t="s">
        <v>142</v>
      </c>
      <c r="E331" s="260" t="s">
        <v>19</v>
      </c>
      <c r="F331" s="261" t="s">
        <v>147</v>
      </c>
      <c r="G331" s="259"/>
      <c r="H331" s="262">
        <v>90</v>
      </c>
      <c r="I331" s="263"/>
      <c r="J331" s="259"/>
      <c r="K331" s="259"/>
      <c r="L331" s="264"/>
      <c r="M331" s="265"/>
      <c r="N331" s="266"/>
      <c r="O331" s="266"/>
      <c r="P331" s="266"/>
      <c r="Q331" s="266"/>
      <c r="R331" s="266"/>
      <c r="S331" s="266"/>
      <c r="T331" s="267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68" t="s">
        <v>142</v>
      </c>
      <c r="AU331" s="268" t="s">
        <v>82</v>
      </c>
      <c r="AV331" s="16" t="s">
        <v>139</v>
      </c>
      <c r="AW331" s="16" t="s">
        <v>33</v>
      </c>
      <c r="AX331" s="16" t="s">
        <v>80</v>
      </c>
      <c r="AY331" s="268" t="s">
        <v>132</v>
      </c>
    </row>
    <row r="332" s="2" customFormat="1" ht="24.15" customHeight="1">
      <c r="A332" s="41"/>
      <c r="B332" s="42"/>
      <c r="C332" s="207" t="s">
        <v>424</v>
      </c>
      <c r="D332" s="207" t="s">
        <v>134</v>
      </c>
      <c r="E332" s="208" t="s">
        <v>425</v>
      </c>
      <c r="F332" s="209" t="s">
        <v>426</v>
      </c>
      <c r="G332" s="210" t="s">
        <v>244</v>
      </c>
      <c r="H332" s="211">
        <v>3</v>
      </c>
      <c r="I332" s="212"/>
      <c r="J332" s="213">
        <f>ROUND(I332*H332,2)</f>
        <v>0</v>
      </c>
      <c r="K332" s="209" t="s">
        <v>138</v>
      </c>
      <c r="L332" s="47"/>
      <c r="M332" s="214" t="s">
        <v>19</v>
      </c>
      <c r="N332" s="215" t="s">
        <v>43</v>
      </c>
      <c r="O332" s="87"/>
      <c r="P332" s="216">
        <f>O332*H332</f>
        <v>0</v>
      </c>
      <c r="Q332" s="216">
        <v>0</v>
      </c>
      <c r="R332" s="216">
        <f>Q332*H332</f>
        <v>0</v>
      </c>
      <c r="S332" s="216">
        <v>0</v>
      </c>
      <c r="T332" s="217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8" t="s">
        <v>139</v>
      </c>
      <c r="AT332" s="218" t="s">
        <v>134</v>
      </c>
      <c r="AU332" s="218" t="s">
        <v>82</v>
      </c>
      <c r="AY332" s="20" t="s">
        <v>132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20" t="s">
        <v>80</v>
      </c>
      <c r="BK332" s="219">
        <f>ROUND(I332*H332,2)</f>
        <v>0</v>
      </c>
      <c r="BL332" s="20" t="s">
        <v>139</v>
      </c>
      <c r="BM332" s="218" t="s">
        <v>427</v>
      </c>
    </row>
    <row r="333" s="2" customFormat="1">
      <c r="A333" s="41"/>
      <c r="B333" s="42"/>
      <c r="C333" s="43"/>
      <c r="D333" s="220" t="s">
        <v>140</v>
      </c>
      <c r="E333" s="43"/>
      <c r="F333" s="221" t="s">
        <v>428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140</v>
      </c>
      <c r="AU333" s="20" t="s">
        <v>82</v>
      </c>
    </row>
    <row r="334" s="12" customFormat="1" ht="22.8" customHeight="1">
      <c r="A334" s="12"/>
      <c r="B334" s="191"/>
      <c r="C334" s="192"/>
      <c r="D334" s="193" t="s">
        <v>71</v>
      </c>
      <c r="E334" s="205" t="s">
        <v>429</v>
      </c>
      <c r="F334" s="205" t="s">
        <v>430</v>
      </c>
      <c r="G334" s="192"/>
      <c r="H334" s="192"/>
      <c r="I334" s="195"/>
      <c r="J334" s="206">
        <f>BK334</f>
        <v>0</v>
      </c>
      <c r="K334" s="192"/>
      <c r="L334" s="197"/>
      <c r="M334" s="198"/>
      <c r="N334" s="199"/>
      <c r="O334" s="199"/>
      <c r="P334" s="200">
        <f>SUM(P335:P346)</f>
        <v>0</v>
      </c>
      <c r="Q334" s="199"/>
      <c r="R334" s="200">
        <f>SUM(R335:R346)</f>
        <v>0.0045599999999999998</v>
      </c>
      <c r="S334" s="199"/>
      <c r="T334" s="201">
        <f>SUM(T335:T346)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02" t="s">
        <v>80</v>
      </c>
      <c r="AT334" s="203" t="s">
        <v>71</v>
      </c>
      <c r="AU334" s="203" t="s">
        <v>80</v>
      </c>
      <c r="AY334" s="202" t="s">
        <v>132</v>
      </c>
      <c r="BK334" s="204">
        <f>SUM(BK335:BK346)</f>
        <v>0</v>
      </c>
    </row>
    <row r="335" s="2" customFormat="1" ht="24.15" customHeight="1">
      <c r="A335" s="41"/>
      <c r="B335" s="42"/>
      <c r="C335" s="207" t="s">
        <v>431</v>
      </c>
      <c r="D335" s="207" t="s">
        <v>134</v>
      </c>
      <c r="E335" s="208" t="s">
        <v>432</v>
      </c>
      <c r="F335" s="209" t="s">
        <v>433</v>
      </c>
      <c r="G335" s="210" t="s">
        <v>193</v>
      </c>
      <c r="H335" s="211">
        <v>441</v>
      </c>
      <c r="I335" s="212"/>
      <c r="J335" s="213">
        <f>ROUND(I335*H335,2)</f>
        <v>0</v>
      </c>
      <c r="K335" s="209" t="s">
        <v>138</v>
      </c>
      <c r="L335" s="47"/>
      <c r="M335" s="214" t="s">
        <v>19</v>
      </c>
      <c r="N335" s="215" t="s">
        <v>43</v>
      </c>
      <c r="O335" s="87"/>
      <c r="P335" s="216">
        <f>O335*H335</f>
        <v>0</v>
      </c>
      <c r="Q335" s="216">
        <v>0</v>
      </c>
      <c r="R335" s="216">
        <f>Q335*H335</f>
        <v>0</v>
      </c>
      <c r="S335" s="216">
        <v>0</v>
      </c>
      <c r="T335" s="217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18" t="s">
        <v>139</v>
      </c>
      <c r="AT335" s="218" t="s">
        <v>134</v>
      </c>
      <c r="AU335" s="218" t="s">
        <v>82</v>
      </c>
      <c r="AY335" s="20" t="s">
        <v>132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20" t="s">
        <v>80</v>
      </c>
      <c r="BK335" s="219">
        <f>ROUND(I335*H335,2)</f>
        <v>0</v>
      </c>
      <c r="BL335" s="20" t="s">
        <v>139</v>
      </c>
      <c r="BM335" s="218" t="s">
        <v>434</v>
      </c>
    </row>
    <row r="336" s="2" customFormat="1">
      <c r="A336" s="41"/>
      <c r="B336" s="42"/>
      <c r="C336" s="43"/>
      <c r="D336" s="220" t="s">
        <v>140</v>
      </c>
      <c r="E336" s="43"/>
      <c r="F336" s="221" t="s">
        <v>435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140</v>
      </c>
      <c r="AU336" s="20" t="s">
        <v>82</v>
      </c>
    </row>
    <row r="337" s="14" customFormat="1">
      <c r="A337" s="14"/>
      <c r="B337" s="236"/>
      <c r="C337" s="237"/>
      <c r="D337" s="227" t="s">
        <v>142</v>
      </c>
      <c r="E337" s="238" t="s">
        <v>19</v>
      </c>
      <c r="F337" s="239" t="s">
        <v>436</v>
      </c>
      <c r="G337" s="237"/>
      <c r="H337" s="240">
        <v>441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6" t="s">
        <v>142</v>
      </c>
      <c r="AU337" s="246" t="s">
        <v>82</v>
      </c>
      <c r="AV337" s="14" t="s">
        <v>82</v>
      </c>
      <c r="AW337" s="14" t="s">
        <v>33</v>
      </c>
      <c r="AX337" s="14" t="s">
        <v>72</v>
      </c>
      <c r="AY337" s="246" t="s">
        <v>132</v>
      </c>
    </row>
    <row r="338" s="15" customFormat="1">
      <c r="A338" s="15"/>
      <c r="B338" s="247"/>
      <c r="C338" s="248"/>
      <c r="D338" s="227" t="s">
        <v>142</v>
      </c>
      <c r="E338" s="249" t="s">
        <v>19</v>
      </c>
      <c r="F338" s="250" t="s">
        <v>145</v>
      </c>
      <c r="G338" s="248"/>
      <c r="H338" s="251">
        <v>441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7" t="s">
        <v>142</v>
      </c>
      <c r="AU338" s="257" t="s">
        <v>82</v>
      </c>
      <c r="AV338" s="15" t="s">
        <v>146</v>
      </c>
      <c r="AW338" s="15" t="s">
        <v>33</v>
      </c>
      <c r="AX338" s="15" t="s">
        <v>72</v>
      </c>
      <c r="AY338" s="257" t="s">
        <v>132</v>
      </c>
    </row>
    <row r="339" s="16" customFormat="1">
      <c r="A339" s="16"/>
      <c r="B339" s="258"/>
      <c r="C339" s="259"/>
      <c r="D339" s="227" t="s">
        <v>142</v>
      </c>
      <c r="E339" s="260" t="s">
        <v>19</v>
      </c>
      <c r="F339" s="261" t="s">
        <v>147</v>
      </c>
      <c r="G339" s="259"/>
      <c r="H339" s="262">
        <v>441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68" t="s">
        <v>142</v>
      </c>
      <c r="AU339" s="268" t="s">
        <v>82</v>
      </c>
      <c r="AV339" s="16" t="s">
        <v>139</v>
      </c>
      <c r="AW339" s="16" t="s">
        <v>33</v>
      </c>
      <c r="AX339" s="16" t="s">
        <v>80</v>
      </c>
      <c r="AY339" s="268" t="s">
        <v>132</v>
      </c>
    </row>
    <row r="340" s="2" customFormat="1" ht="24.15" customHeight="1">
      <c r="A340" s="41"/>
      <c r="B340" s="42"/>
      <c r="C340" s="207" t="s">
        <v>284</v>
      </c>
      <c r="D340" s="207" t="s">
        <v>134</v>
      </c>
      <c r="E340" s="208" t="s">
        <v>437</v>
      </c>
      <c r="F340" s="209" t="s">
        <v>438</v>
      </c>
      <c r="G340" s="210" t="s">
        <v>244</v>
      </c>
      <c r="H340" s="211">
        <v>76</v>
      </c>
      <c r="I340" s="212"/>
      <c r="J340" s="213">
        <f>ROUND(I340*H340,2)</f>
        <v>0</v>
      </c>
      <c r="K340" s="209" t="s">
        <v>138</v>
      </c>
      <c r="L340" s="47"/>
      <c r="M340" s="214" t="s">
        <v>19</v>
      </c>
      <c r="N340" s="215" t="s">
        <v>43</v>
      </c>
      <c r="O340" s="87"/>
      <c r="P340" s="216">
        <f>O340*H340</f>
        <v>0</v>
      </c>
      <c r="Q340" s="216">
        <v>2.0000000000000002E-05</v>
      </c>
      <c r="R340" s="216">
        <f>Q340*H340</f>
        <v>0.0015200000000000001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139</v>
      </c>
      <c r="AT340" s="218" t="s">
        <v>134</v>
      </c>
      <c r="AU340" s="218" t="s">
        <v>82</v>
      </c>
      <c r="AY340" s="20" t="s">
        <v>132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80</v>
      </c>
      <c r="BK340" s="219">
        <f>ROUND(I340*H340,2)</f>
        <v>0</v>
      </c>
      <c r="BL340" s="20" t="s">
        <v>139</v>
      </c>
      <c r="BM340" s="218" t="s">
        <v>439</v>
      </c>
    </row>
    <row r="341" s="2" customFormat="1">
      <c r="A341" s="41"/>
      <c r="B341" s="42"/>
      <c r="C341" s="43"/>
      <c r="D341" s="220" t="s">
        <v>140</v>
      </c>
      <c r="E341" s="43"/>
      <c r="F341" s="221" t="s">
        <v>440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140</v>
      </c>
      <c r="AU341" s="20" t="s">
        <v>82</v>
      </c>
    </row>
    <row r="342" s="14" customFormat="1">
      <c r="A342" s="14"/>
      <c r="B342" s="236"/>
      <c r="C342" s="237"/>
      <c r="D342" s="227" t="s">
        <v>142</v>
      </c>
      <c r="E342" s="238" t="s">
        <v>19</v>
      </c>
      <c r="F342" s="239" t="s">
        <v>441</v>
      </c>
      <c r="G342" s="237"/>
      <c r="H342" s="240">
        <v>76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142</v>
      </c>
      <c r="AU342" s="246" t="s">
        <v>82</v>
      </c>
      <c r="AV342" s="14" t="s">
        <v>82</v>
      </c>
      <c r="AW342" s="14" t="s">
        <v>33</v>
      </c>
      <c r="AX342" s="14" t="s">
        <v>72</v>
      </c>
      <c r="AY342" s="246" t="s">
        <v>132</v>
      </c>
    </row>
    <row r="343" s="15" customFormat="1">
      <c r="A343" s="15"/>
      <c r="B343" s="247"/>
      <c r="C343" s="248"/>
      <c r="D343" s="227" t="s">
        <v>142</v>
      </c>
      <c r="E343" s="249" t="s">
        <v>19</v>
      </c>
      <c r="F343" s="250" t="s">
        <v>145</v>
      </c>
      <c r="G343" s="248"/>
      <c r="H343" s="251">
        <v>76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57" t="s">
        <v>142</v>
      </c>
      <c r="AU343" s="257" t="s">
        <v>82</v>
      </c>
      <c r="AV343" s="15" t="s">
        <v>146</v>
      </c>
      <c r="AW343" s="15" t="s">
        <v>33</v>
      </c>
      <c r="AX343" s="15" t="s">
        <v>72</v>
      </c>
      <c r="AY343" s="257" t="s">
        <v>132</v>
      </c>
    </row>
    <row r="344" s="16" customFormat="1">
      <c r="A344" s="16"/>
      <c r="B344" s="258"/>
      <c r="C344" s="259"/>
      <c r="D344" s="227" t="s">
        <v>142</v>
      </c>
      <c r="E344" s="260" t="s">
        <v>19</v>
      </c>
      <c r="F344" s="261" t="s">
        <v>147</v>
      </c>
      <c r="G344" s="259"/>
      <c r="H344" s="262">
        <v>76</v>
      </c>
      <c r="I344" s="263"/>
      <c r="J344" s="259"/>
      <c r="K344" s="259"/>
      <c r="L344" s="264"/>
      <c r="M344" s="265"/>
      <c r="N344" s="266"/>
      <c r="O344" s="266"/>
      <c r="P344" s="266"/>
      <c r="Q344" s="266"/>
      <c r="R344" s="266"/>
      <c r="S344" s="266"/>
      <c r="T344" s="267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8" t="s">
        <v>142</v>
      </c>
      <c r="AU344" s="268" t="s">
        <v>82</v>
      </c>
      <c r="AV344" s="16" t="s">
        <v>139</v>
      </c>
      <c r="AW344" s="16" t="s">
        <v>33</v>
      </c>
      <c r="AX344" s="16" t="s">
        <v>80</v>
      </c>
      <c r="AY344" s="268" t="s">
        <v>132</v>
      </c>
    </row>
    <row r="345" s="2" customFormat="1" ht="24.15" customHeight="1">
      <c r="A345" s="41"/>
      <c r="B345" s="42"/>
      <c r="C345" s="207" t="s">
        <v>442</v>
      </c>
      <c r="D345" s="207" t="s">
        <v>134</v>
      </c>
      <c r="E345" s="208" t="s">
        <v>443</v>
      </c>
      <c r="F345" s="209" t="s">
        <v>444</v>
      </c>
      <c r="G345" s="210" t="s">
        <v>244</v>
      </c>
      <c r="H345" s="211">
        <v>76</v>
      </c>
      <c r="I345" s="212"/>
      <c r="J345" s="213">
        <f>ROUND(I345*H345,2)</f>
        <v>0</v>
      </c>
      <c r="K345" s="209" t="s">
        <v>138</v>
      </c>
      <c r="L345" s="47"/>
      <c r="M345" s="214" t="s">
        <v>19</v>
      </c>
      <c r="N345" s="215" t="s">
        <v>43</v>
      </c>
      <c r="O345" s="87"/>
      <c r="P345" s="216">
        <f>O345*H345</f>
        <v>0</v>
      </c>
      <c r="Q345" s="216">
        <v>4.0000000000000003E-05</v>
      </c>
      <c r="R345" s="216">
        <f>Q345*H345</f>
        <v>0.0030400000000000002</v>
      </c>
      <c r="S345" s="216">
        <v>0</v>
      </c>
      <c r="T345" s="217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8" t="s">
        <v>139</v>
      </c>
      <c r="AT345" s="218" t="s">
        <v>134</v>
      </c>
      <c r="AU345" s="218" t="s">
        <v>82</v>
      </c>
      <c r="AY345" s="20" t="s">
        <v>132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20" t="s">
        <v>80</v>
      </c>
      <c r="BK345" s="219">
        <f>ROUND(I345*H345,2)</f>
        <v>0</v>
      </c>
      <c r="BL345" s="20" t="s">
        <v>139</v>
      </c>
      <c r="BM345" s="218" t="s">
        <v>445</v>
      </c>
    </row>
    <row r="346" s="2" customFormat="1">
      <c r="A346" s="41"/>
      <c r="B346" s="42"/>
      <c r="C346" s="43"/>
      <c r="D346" s="220" t="s">
        <v>140</v>
      </c>
      <c r="E346" s="43"/>
      <c r="F346" s="221" t="s">
        <v>446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140</v>
      </c>
      <c r="AU346" s="20" t="s">
        <v>82</v>
      </c>
    </row>
    <row r="347" s="12" customFormat="1" ht="22.8" customHeight="1">
      <c r="A347" s="12"/>
      <c r="B347" s="191"/>
      <c r="C347" s="192"/>
      <c r="D347" s="193" t="s">
        <v>71</v>
      </c>
      <c r="E347" s="205" t="s">
        <v>447</v>
      </c>
      <c r="F347" s="205" t="s">
        <v>448</v>
      </c>
      <c r="G347" s="192"/>
      <c r="H347" s="192"/>
      <c r="I347" s="195"/>
      <c r="J347" s="206">
        <f>BK347</f>
        <v>0</v>
      </c>
      <c r="K347" s="192"/>
      <c r="L347" s="197"/>
      <c r="M347" s="198"/>
      <c r="N347" s="199"/>
      <c r="O347" s="199"/>
      <c r="P347" s="200">
        <f>SUM(P348:P359)</f>
        <v>0</v>
      </c>
      <c r="Q347" s="199"/>
      <c r="R347" s="200">
        <f>SUM(R348:R359)</f>
        <v>0</v>
      </c>
      <c r="S347" s="199"/>
      <c r="T347" s="201">
        <f>SUM(T348:T359)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2" t="s">
        <v>80</v>
      </c>
      <c r="AT347" s="203" t="s">
        <v>71</v>
      </c>
      <c r="AU347" s="203" t="s">
        <v>80</v>
      </c>
      <c r="AY347" s="202" t="s">
        <v>132</v>
      </c>
      <c r="BK347" s="204">
        <f>SUM(BK348:BK359)</f>
        <v>0</v>
      </c>
    </row>
    <row r="348" s="2" customFormat="1" ht="24.15" customHeight="1">
      <c r="A348" s="41"/>
      <c r="B348" s="42"/>
      <c r="C348" s="207" t="s">
        <v>290</v>
      </c>
      <c r="D348" s="207" t="s">
        <v>134</v>
      </c>
      <c r="E348" s="208" t="s">
        <v>449</v>
      </c>
      <c r="F348" s="209" t="s">
        <v>450</v>
      </c>
      <c r="G348" s="210" t="s">
        <v>184</v>
      </c>
      <c r="H348" s="211">
        <v>170.221</v>
      </c>
      <c r="I348" s="212"/>
      <c r="J348" s="213">
        <f>ROUND(I348*H348,2)</f>
        <v>0</v>
      </c>
      <c r="K348" s="209" t="s">
        <v>138</v>
      </c>
      <c r="L348" s="47"/>
      <c r="M348" s="214" t="s">
        <v>19</v>
      </c>
      <c r="N348" s="215" t="s">
        <v>43</v>
      </c>
      <c r="O348" s="87"/>
      <c r="P348" s="216">
        <f>O348*H348</f>
        <v>0</v>
      </c>
      <c r="Q348" s="216">
        <v>0</v>
      </c>
      <c r="R348" s="216">
        <f>Q348*H348</f>
        <v>0</v>
      </c>
      <c r="S348" s="216">
        <v>0</v>
      </c>
      <c r="T348" s="217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8" t="s">
        <v>139</v>
      </c>
      <c r="AT348" s="218" t="s">
        <v>134</v>
      </c>
      <c r="AU348" s="218" t="s">
        <v>82</v>
      </c>
      <c r="AY348" s="20" t="s">
        <v>132</v>
      </c>
      <c r="BE348" s="219">
        <f>IF(N348="základní",J348,0)</f>
        <v>0</v>
      </c>
      <c r="BF348" s="219">
        <f>IF(N348="snížená",J348,0)</f>
        <v>0</v>
      </c>
      <c r="BG348" s="219">
        <f>IF(N348="zákl. přenesená",J348,0)</f>
        <v>0</v>
      </c>
      <c r="BH348" s="219">
        <f>IF(N348="sníž. přenesená",J348,0)</f>
        <v>0</v>
      </c>
      <c r="BI348" s="219">
        <f>IF(N348="nulová",J348,0)</f>
        <v>0</v>
      </c>
      <c r="BJ348" s="20" t="s">
        <v>80</v>
      </c>
      <c r="BK348" s="219">
        <f>ROUND(I348*H348,2)</f>
        <v>0</v>
      </c>
      <c r="BL348" s="20" t="s">
        <v>139</v>
      </c>
      <c r="BM348" s="218" t="s">
        <v>451</v>
      </c>
    </row>
    <row r="349" s="2" customFormat="1">
      <c r="A349" s="41"/>
      <c r="B349" s="42"/>
      <c r="C349" s="43"/>
      <c r="D349" s="220" t="s">
        <v>140</v>
      </c>
      <c r="E349" s="43"/>
      <c r="F349" s="221" t="s">
        <v>452</v>
      </c>
      <c r="G349" s="43"/>
      <c r="H349" s="43"/>
      <c r="I349" s="222"/>
      <c r="J349" s="43"/>
      <c r="K349" s="43"/>
      <c r="L349" s="47"/>
      <c r="M349" s="223"/>
      <c r="N349" s="224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140</v>
      </c>
      <c r="AU349" s="20" t="s">
        <v>82</v>
      </c>
    </row>
    <row r="350" s="2" customFormat="1" ht="33" customHeight="1">
      <c r="A350" s="41"/>
      <c r="B350" s="42"/>
      <c r="C350" s="207" t="s">
        <v>453</v>
      </c>
      <c r="D350" s="207" t="s">
        <v>134</v>
      </c>
      <c r="E350" s="208" t="s">
        <v>454</v>
      </c>
      <c r="F350" s="209" t="s">
        <v>455</v>
      </c>
      <c r="G350" s="210" t="s">
        <v>184</v>
      </c>
      <c r="H350" s="211">
        <v>2383.0940000000001</v>
      </c>
      <c r="I350" s="212"/>
      <c r="J350" s="213">
        <f>ROUND(I350*H350,2)</f>
        <v>0</v>
      </c>
      <c r="K350" s="209" t="s">
        <v>138</v>
      </c>
      <c r="L350" s="47"/>
      <c r="M350" s="214" t="s">
        <v>19</v>
      </c>
      <c r="N350" s="215" t="s">
        <v>43</v>
      </c>
      <c r="O350" s="87"/>
      <c r="P350" s="216">
        <f>O350*H350</f>
        <v>0</v>
      </c>
      <c r="Q350" s="216">
        <v>0</v>
      </c>
      <c r="R350" s="216">
        <f>Q350*H350</f>
        <v>0</v>
      </c>
      <c r="S350" s="216">
        <v>0</v>
      </c>
      <c r="T350" s="217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8" t="s">
        <v>139</v>
      </c>
      <c r="AT350" s="218" t="s">
        <v>134</v>
      </c>
      <c r="AU350" s="218" t="s">
        <v>82</v>
      </c>
      <c r="AY350" s="20" t="s">
        <v>132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20" t="s">
        <v>80</v>
      </c>
      <c r="BK350" s="219">
        <f>ROUND(I350*H350,2)</f>
        <v>0</v>
      </c>
      <c r="BL350" s="20" t="s">
        <v>139</v>
      </c>
      <c r="BM350" s="218" t="s">
        <v>456</v>
      </c>
    </row>
    <row r="351" s="2" customFormat="1">
      <c r="A351" s="41"/>
      <c r="B351" s="42"/>
      <c r="C351" s="43"/>
      <c r="D351" s="220" t="s">
        <v>140</v>
      </c>
      <c r="E351" s="43"/>
      <c r="F351" s="221" t="s">
        <v>457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140</v>
      </c>
      <c r="AU351" s="20" t="s">
        <v>82</v>
      </c>
    </row>
    <row r="352" s="14" customFormat="1">
      <c r="A352" s="14"/>
      <c r="B352" s="236"/>
      <c r="C352" s="237"/>
      <c r="D352" s="227" t="s">
        <v>142</v>
      </c>
      <c r="E352" s="238" t="s">
        <v>19</v>
      </c>
      <c r="F352" s="239" t="s">
        <v>458</v>
      </c>
      <c r="G352" s="237"/>
      <c r="H352" s="240">
        <v>2383.0940000000001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142</v>
      </c>
      <c r="AU352" s="246" t="s">
        <v>82</v>
      </c>
      <c r="AV352" s="14" t="s">
        <v>82</v>
      </c>
      <c r="AW352" s="14" t="s">
        <v>33</v>
      </c>
      <c r="AX352" s="14" t="s">
        <v>72</v>
      </c>
      <c r="AY352" s="246" t="s">
        <v>132</v>
      </c>
    </row>
    <row r="353" s="16" customFormat="1">
      <c r="A353" s="16"/>
      <c r="B353" s="258"/>
      <c r="C353" s="259"/>
      <c r="D353" s="227" t="s">
        <v>142</v>
      </c>
      <c r="E353" s="260" t="s">
        <v>19</v>
      </c>
      <c r="F353" s="261" t="s">
        <v>147</v>
      </c>
      <c r="G353" s="259"/>
      <c r="H353" s="262">
        <v>2383.0940000000001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68" t="s">
        <v>142</v>
      </c>
      <c r="AU353" s="268" t="s">
        <v>82</v>
      </c>
      <c r="AV353" s="16" t="s">
        <v>139</v>
      </c>
      <c r="AW353" s="16" t="s">
        <v>33</v>
      </c>
      <c r="AX353" s="16" t="s">
        <v>80</v>
      </c>
      <c r="AY353" s="268" t="s">
        <v>132</v>
      </c>
    </row>
    <row r="354" s="2" customFormat="1" ht="16.5" customHeight="1">
      <c r="A354" s="41"/>
      <c r="B354" s="42"/>
      <c r="C354" s="207" t="s">
        <v>297</v>
      </c>
      <c r="D354" s="207" t="s">
        <v>134</v>
      </c>
      <c r="E354" s="208" t="s">
        <v>459</v>
      </c>
      <c r="F354" s="209" t="s">
        <v>460</v>
      </c>
      <c r="G354" s="210" t="s">
        <v>184</v>
      </c>
      <c r="H354" s="211">
        <v>170.221</v>
      </c>
      <c r="I354" s="212"/>
      <c r="J354" s="213">
        <f>ROUND(I354*H354,2)</f>
        <v>0</v>
      </c>
      <c r="K354" s="209" t="s">
        <v>138</v>
      </c>
      <c r="L354" s="47"/>
      <c r="M354" s="214" t="s">
        <v>19</v>
      </c>
      <c r="N354" s="215" t="s">
        <v>43</v>
      </c>
      <c r="O354" s="87"/>
      <c r="P354" s="216">
        <f>O354*H354</f>
        <v>0</v>
      </c>
      <c r="Q354" s="216">
        <v>0</v>
      </c>
      <c r="R354" s="216">
        <f>Q354*H354</f>
        <v>0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139</v>
      </c>
      <c r="AT354" s="218" t="s">
        <v>134</v>
      </c>
      <c r="AU354" s="218" t="s">
        <v>82</v>
      </c>
      <c r="AY354" s="20" t="s">
        <v>132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80</v>
      </c>
      <c r="BK354" s="219">
        <f>ROUND(I354*H354,2)</f>
        <v>0</v>
      </c>
      <c r="BL354" s="20" t="s">
        <v>139</v>
      </c>
      <c r="BM354" s="218" t="s">
        <v>461</v>
      </c>
    </row>
    <row r="355" s="2" customFormat="1">
      <c r="A355" s="41"/>
      <c r="B355" s="42"/>
      <c r="C355" s="43"/>
      <c r="D355" s="220" t="s">
        <v>140</v>
      </c>
      <c r="E355" s="43"/>
      <c r="F355" s="221" t="s">
        <v>462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140</v>
      </c>
      <c r="AU355" s="20" t="s">
        <v>82</v>
      </c>
    </row>
    <row r="356" s="2" customFormat="1" ht="37.8" customHeight="1">
      <c r="A356" s="41"/>
      <c r="B356" s="42"/>
      <c r="C356" s="207" t="s">
        <v>463</v>
      </c>
      <c r="D356" s="207" t="s">
        <v>134</v>
      </c>
      <c r="E356" s="208" t="s">
        <v>464</v>
      </c>
      <c r="F356" s="209" t="s">
        <v>465</v>
      </c>
      <c r="G356" s="210" t="s">
        <v>184</v>
      </c>
      <c r="H356" s="211">
        <v>71.150999999999996</v>
      </c>
      <c r="I356" s="212"/>
      <c r="J356" s="213">
        <f>ROUND(I356*H356,2)</f>
        <v>0</v>
      </c>
      <c r="K356" s="209" t="s">
        <v>138</v>
      </c>
      <c r="L356" s="47"/>
      <c r="M356" s="214" t="s">
        <v>19</v>
      </c>
      <c r="N356" s="215" t="s">
        <v>43</v>
      </c>
      <c r="O356" s="87"/>
      <c r="P356" s="216">
        <f>O356*H356</f>
        <v>0</v>
      </c>
      <c r="Q356" s="216">
        <v>0</v>
      </c>
      <c r="R356" s="216">
        <f>Q356*H356</f>
        <v>0</v>
      </c>
      <c r="S356" s="216">
        <v>0</v>
      </c>
      <c r="T356" s="217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8" t="s">
        <v>139</v>
      </c>
      <c r="AT356" s="218" t="s">
        <v>134</v>
      </c>
      <c r="AU356" s="218" t="s">
        <v>82</v>
      </c>
      <c r="AY356" s="20" t="s">
        <v>132</v>
      </c>
      <c r="BE356" s="219">
        <f>IF(N356="základní",J356,0)</f>
        <v>0</v>
      </c>
      <c r="BF356" s="219">
        <f>IF(N356="snížená",J356,0)</f>
        <v>0</v>
      </c>
      <c r="BG356" s="219">
        <f>IF(N356="zákl. přenesená",J356,0)</f>
        <v>0</v>
      </c>
      <c r="BH356" s="219">
        <f>IF(N356="sníž. přenesená",J356,0)</f>
        <v>0</v>
      </c>
      <c r="BI356" s="219">
        <f>IF(N356="nulová",J356,0)</f>
        <v>0</v>
      </c>
      <c r="BJ356" s="20" t="s">
        <v>80</v>
      </c>
      <c r="BK356" s="219">
        <f>ROUND(I356*H356,2)</f>
        <v>0</v>
      </c>
      <c r="BL356" s="20" t="s">
        <v>139</v>
      </c>
      <c r="BM356" s="218" t="s">
        <v>466</v>
      </c>
    </row>
    <row r="357" s="2" customFormat="1">
      <c r="A357" s="41"/>
      <c r="B357" s="42"/>
      <c r="C357" s="43"/>
      <c r="D357" s="220" t="s">
        <v>140</v>
      </c>
      <c r="E357" s="43"/>
      <c r="F357" s="221" t="s">
        <v>467</v>
      </c>
      <c r="G357" s="43"/>
      <c r="H357" s="43"/>
      <c r="I357" s="222"/>
      <c r="J357" s="43"/>
      <c r="K357" s="43"/>
      <c r="L357" s="47"/>
      <c r="M357" s="223"/>
      <c r="N357" s="224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140</v>
      </c>
      <c r="AU357" s="20" t="s">
        <v>82</v>
      </c>
    </row>
    <row r="358" s="2" customFormat="1" ht="33" customHeight="1">
      <c r="A358" s="41"/>
      <c r="B358" s="42"/>
      <c r="C358" s="207" t="s">
        <v>301</v>
      </c>
      <c r="D358" s="207" t="s">
        <v>134</v>
      </c>
      <c r="E358" s="208" t="s">
        <v>468</v>
      </c>
      <c r="F358" s="209" t="s">
        <v>469</v>
      </c>
      <c r="G358" s="210" t="s">
        <v>184</v>
      </c>
      <c r="H358" s="211">
        <v>99.069999999999993</v>
      </c>
      <c r="I358" s="212"/>
      <c r="J358" s="213">
        <f>ROUND(I358*H358,2)</f>
        <v>0</v>
      </c>
      <c r="K358" s="209" t="s">
        <v>138</v>
      </c>
      <c r="L358" s="47"/>
      <c r="M358" s="214" t="s">
        <v>19</v>
      </c>
      <c r="N358" s="215" t="s">
        <v>43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8" t="s">
        <v>139</v>
      </c>
      <c r="AT358" s="218" t="s">
        <v>134</v>
      </c>
      <c r="AU358" s="218" t="s">
        <v>82</v>
      </c>
      <c r="AY358" s="20" t="s">
        <v>132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20" t="s">
        <v>80</v>
      </c>
      <c r="BK358" s="219">
        <f>ROUND(I358*H358,2)</f>
        <v>0</v>
      </c>
      <c r="BL358" s="20" t="s">
        <v>139</v>
      </c>
      <c r="BM358" s="218" t="s">
        <v>470</v>
      </c>
    </row>
    <row r="359" s="2" customFormat="1">
      <c r="A359" s="41"/>
      <c r="B359" s="42"/>
      <c r="C359" s="43"/>
      <c r="D359" s="220" t="s">
        <v>140</v>
      </c>
      <c r="E359" s="43"/>
      <c r="F359" s="221" t="s">
        <v>471</v>
      </c>
      <c r="G359" s="43"/>
      <c r="H359" s="43"/>
      <c r="I359" s="222"/>
      <c r="J359" s="43"/>
      <c r="K359" s="43"/>
      <c r="L359" s="47"/>
      <c r="M359" s="223"/>
      <c r="N359" s="224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140</v>
      </c>
      <c r="AU359" s="20" t="s">
        <v>82</v>
      </c>
    </row>
    <row r="360" s="12" customFormat="1" ht="22.8" customHeight="1">
      <c r="A360" s="12"/>
      <c r="B360" s="191"/>
      <c r="C360" s="192"/>
      <c r="D360" s="193" t="s">
        <v>71</v>
      </c>
      <c r="E360" s="205" t="s">
        <v>472</v>
      </c>
      <c r="F360" s="205" t="s">
        <v>473</v>
      </c>
      <c r="G360" s="192"/>
      <c r="H360" s="192"/>
      <c r="I360" s="195"/>
      <c r="J360" s="206">
        <f>BK360</f>
        <v>0</v>
      </c>
      <c r="K360" s="192"/>
      <c r="L360" s="197"/>
      <c r="M360" s="198"/>
      <c r="N360" s="199"/>
      <c r="O360" s="199"/>
      <c r="P360" s="200">
        <f>SUM(P361:P362)</f>
        <v>0</v>
      </c>
      <c r="Q360" s="199"/>
      <c r="R360" s="200">
        <f>SUM(R361:R362)</f>
        <v>0</v>
      </c>
      <c r="S360" s="199"/>
      <c r="T360" s="201">
        <f>SUM(T361:T362)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2" t="s">
        <v>80</v>
      </c>
      <c r="AT360" s="203" t="s">
        <v>71</v>
      </c>
      <c r="AU360" s="203" t="s">
        <v>80</v>
      </c>
      <c r="AY360" s="202" t="s">
        <v>132</v>
      </c>
      <c r="BK360" s="204">
        <f>SUM(BK361:BK362)</f>
        <v>0</v>
      </c>
    </row>
    <row r="361" s="2" customFormat="1" ht="37.8" customHeight="1">
      <c r="A361" s="41"/>
      <c r="B361" s="42"/>
      <c r="C361" s="207" t="s">
        <v>474</v>
      </c>
      <c r="D361" s="207" t="s">
        <v>134</v>
      </c>
      <c r="E361" s="208" t="s">
        <v>475</v>
      </c>
      <c r="F361" s="209" t="s">
        <v>476</v>
      </c>
      <c r="G361" s="210" t="s">
        <v>184</v>
      </c>
      <c r="H361" s="211">
        <v>995.21900000000005</v>
      </c>
      <c r="I361" s="212"/>
      <c r="J361" s="213">
        <f>ROUND(I361*H361,2)</f>
        <v>0</v>
      </c>
      <c r="K361" s="209" t="s">
        <v>138</v>
      </c>
      <c r="L361" s="47"/>
      <c r="M361" s="214" t="s">
        <v>19</v>
      </c>
      <c r="N361" s="215" t="s">
        <v>43</v>
      </c>
      <c r="O361" s="87"/>
      <c r="P361" s="216">
        <f>O361*H361</f>
        <v>0</v>
      </c>
      <c r="Q361" s="216">
        <v>0</v>
      </c>
      <c r="R361" s="216">
        <f>Q361*H361</f>
        <v>0</v>
      </c>
      <c r="S361" s="216">
        <v>0</v>
      </c>
      <c r="T361" s="217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8" t="s">
        <v>139</v>
      </c>
      <c r="AT361" s="218" t="s">
        <v>134</v>
      </c>
      <c r="AU361" s="218" t="s">
        <v>82</v>
      </c>
      <c r="AY361" s="20" t="s">
        <v>132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20" t="s">
        <v>80</v>
      </c>
      <c r="BK361" s="219">
        <f>ROUND(I361*H361,2)</f>
        <v>0</v>
      </c>
      <c r="BL361" s="20" t="s">
        <v>139</v>
      </c>
      <c r="BM361" s="218" t="s">
        <v>477</v>
      </c>
    </row>
    <row r="362" s="2" customFormat="1">
      <c r="A362" s="41"/>
      <c r="B362" s="42"/>
      <c r="C362" s="43"/>
      <c r="D362" s="220" t="s">
        <v>140</v>
      </c>
      <c r="E362" s="43"/>
      <c r="F362" s="221" t="s">
        <v>478</v>
      </c>
      <c r="G362" s="43"/>
      <c r="H362" s="43"/>
      <c r="I362" s="222"/>
      <c r="J362" s="43"/>
      <c r="K362" s="43"/>
      <c r="L362" s="47"/>
      <c r="M362" s="223"/>
      <c r="N362" s="224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140</v>
      </c>
      <c r="AU362" s="20" t="s">
        <v>82</v>
      </c>
    </row>
    <row r="363" s="12" customFormat="1" ht="25.92" customHeight="1">
      <c r="A363" s="12"/>
      <c r="B363" s="191"/>
      <c r="C363" s="192"/>
      <c r="D363" s="193" t="s">
        <v>71</v>
      </c>
      <c r="E363" s="194" t="s">
        <v>479</v>
      </c>
      <c r="F363" s="194" t="s">
        <v>480</v>
      </c>
      <c r="G363" s="192"/>
      <c r="H363" s="192"/>
      <c r="I363" s="195"/>
      <c r="J363" s="196">
        <f>BK363</f>
        <v>0</v>
      </c>
      <c r="K363" s="192"/>
      <c r="L363" s="197"/>
      <c r="M363" s="198"/>
      <c r="N363" s="199"/>
      <c r="O363" s="199"/>
      <c r="P363" s="200">
        <f>P364+P389+P402+P407</f>
        <v>0</v>
      </c>
      <c r="Q363" s="199"/>
      <c r="R363" s="200">
        <f>R364+R389+R402+R407</f>
        <v>0.47910400000000009</v>
      </c>
      <c r="S363" s="199"/>
      <c r="T363" s="201">
        <f>T364+T389+T402+T407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2" t="s">
        <v>82</v>
      </c>
      <c r="AT363" s="203" t="s">
        <v>71</v>
      </c>
      <c r="AU363" s="203" t="s">
        <v>72</v>
      </c>
      <c r="AY363" s="202" t="s">
        <v>132</v>
      </c>
      <c r="BK363" s="204">
        <f>BK364+BK389+BK402+BK407</f>
        <v>0</v>
      </c>
    </row>
    <row r="364" s="12" customFormat="1" ht="22.8" customHeight="1">
      <c r="A364" s="12"/>
      <c r="B364" s="191"/>
      <c r="C364" s="192"/>
      <c r="D364" s="193" t="s">
        <v>71</v>
      </c>
      <c r="E364" s="205" t="s">
        <v>481</v>
      </c>
      <c r="F364" s="205" t="s">
        <v>482</v>
      </c>
      <c r="G364" s="192"/>
      <c r="H364" s="192"/>
      <c r="I364" s="195"/>
      <c r="J364" s="206">
        <f>BK364</f>
        <v>0</v>
      </c>
      <c r="K364" s="192"/>
      <c r="L364" s="197"/>
      <c r="M364" s="198"/>
      <c r="N364" s="199"/>
      <c r="O364" s="199"/>
      <c r="P364" s="200">
        <f>SUM(P365:P388)</f>
        <v>0</v>
      </c>
      <c r="Q364" s="199"/>
      <c r="R364" s="200">
        <f>SUM(R365:R388)</f>
        <v>0.46718800000000005</v>
      </c>
      <c r="S364" s="199"/>
      <c r="T364" s="201">
        <f>SUM(T365:T388)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02" t="s">
        <v>82</v>
      </c>
      <c r="AT364" s="203" t="s">
        <v>71</v>
      </c>
      <c r="AU364" s="203" t="s">
        <v>80</v>
      </c>
      <c r="AY364" s="202" t="s">
        <v>132</v>
      </c>
      <c r="BK364" s="204">
        <f>SUM(BK365:BK388)</f>
        <v>0</v>
      </c>
    </row>
    <row r="365" s="2" customFormat="1" ht="16.5" customHeight="1">
      <c r="A365" s="41"/>
      <c r="B365" s="42"/>
      <c r="C365" s="207" t="s">
        <v>308</v>
      </c>
      <c r="D365" s="207" t="s">
        <v>134</v>
      </c>
      <c r="E365" s="208" t="s">
        <v>483</v>
      </c>
      <c r="F365" s="209" t="s">
        <v>484</v>
      </c>
      <c r="G365" s="210" t="s">
        <v>215</v>
      </c>
      <c r="H365" s="211">
        <v>1</v>
      </c>
      <c r="I365" s="212"/>
      <c r="J365" s="213">
        <f>ROUND(I365*H365,2)</f>
        <v>0</v>
      </c>
      <c r="K365" s="209" t="s">
        <v>138</v>
      </c>
      <c r="L365" s="47"/>
      <c r="M365" s="214" t="s">
        <v>19</v>
      </c>
      <c r="N365" s="215" t="s">
        <v>43</v>
      </c>
      <c r="O365" s="87"/>
      <c r="P365" s="216">
        <f>O365*H365</f>
        <v>0</v>
      </c>
      <c r="Q365" s="216">
        <v>0</v>
      </c>
      <c r="R365" s="216">
        <f>Q365*H365</f>
        <v>0</v>
      </c>
      <c r="S365" s="216">
        <v>0</v>
      </c>
      <c r="T365" s="217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8" t="s">
        <v>185</v>
      </c>
      <c r="AT365" s="218" t="s">
        <v>134</v>
      </c>
      <c r="AU365" s="218" t="s">
        <v>82</v>
      </c>
      <c r="AY365" s="20" t="s">
        <v>132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20" t="s">
        <v>80</v>
      </c>
      <c r="BK365" s="219">
        <f>ROUND(I365*H365,2)</f>
        <v>0</v>
      </c>
      <c r="BL365" s="20" t="s">
        <v>185</v>
      </c>
      <c r="BM365" s="218" t="s">
        <v>485</v>
      </c>
    </row>
    <row r="366" s="2" customFormat="1">
      <c r="A366" s="41"/>
      <c r="B366" s="42"/>
      <c r="C366" s="43"/>
      <c r="D366" s="220" t="s">
        <v>140</v>
      </c>
      <c r="E366" s="43"/>
      <c r="F366" s="221" t="s">
        <v>486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140</v>
      </c>
      <c r="AU366" s="20" t="s">
        <v>82</v>
      </c>
    </row>
    <row r="367" s="2" customFormat="1" ht="16.5" customHeight="1">
      <c r="A367" s="41"/>
      <c r="B367" s="42"/>
      <c r="C367" s="269" t="s">
        <v>487</v>
      </c>
      <c r="D367" s="269" t="s">
        <v>252</v>
      </c>
      <c r="E367" s="270" t="s">
        <v>488</v>
      </c>
      <c r="F367" s="271" t="s">
        <v>489</v>
      </c>
      <c r="G367" s="272" t="s">
        <v>215</v>
      </c>
      <c r="H367" s="273">
        <v>1</v>
      </c>
      <c r="I367" s="274"/>
      <c r="J367" s="275">
        <f>ROUND(I367*H367,2)</f>
        <v>0</v>
      </c>
      <c r="K367" s="271" t="s">
        <v>138</v>
      </c>
      <c r="L367" s="276"/>
      <c r="M367" s="277" t="s">
        <v>19</v>
      </c>
      <c r="N367" s="278" t="s">
        <v>43</v>
      </c>
      <c r="O367" s="87"/>
      <c r="P367" s="216">
        <f>O367*H367</f>
        <v>0</v>
      </c>
      <c r="Q367" s="216">
        <v>0.0015</v>
      </c>
      <c r="R367" s="216">
        <f>Q367*H367</f>
        <v>0.0015</v>
      </c>
      <c r="S367" s="216">
        <v>0</v>
      </c>
      <c r="T367" s="217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8" t="s">
        <v>231</v>
      </c>
      <c r="AT367" s="218" t="s">
        <v>252</v>
      </c>
      <c r="AU367" s="218" t="s">
        <v>82</v>
      </c>
      <c r="AY367" s="20" t="s">
        <v>132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20" t="s">
        <v>80</v>
      </c>
      <c r="BK367" s="219">
        <f>ROUND(I367*H367,2)</f>
        <v>0</v>
      </c>
      <c r="BL367" s="20" t="s">
        <v>185</v>
      </c>
      <c r="BM367" s="218" t="s">
        <v>490</v>
      </c>
    </row>
    <row r="368" s="2" customFormat="1" ht="24.15" customHeight="1">
      <c r="A368" s="41"/>
      <c r="B368" s="42"/>
      <c r="C368" s="207" t="s">
        <v>316</v>
      </c>
      <c r="D368" s="207" t="s">
        <v>134</v>
      </c>
      <c r="E368" s="208" t="s">
        <v>491</v>
      </c>
      <c r="F368" s="209" t="s">
        <v>492</v>
      </c>
      <c r="G368" s="210" t="s">
        <v>215</v>
      </c>
      <c r="H368" s="211">
        <v>29.600000000000001</v>
      </c>
      <c r="I368" s="212"/>
      <c r="J368" s="213">
        <f>ROUND(I368*H368,2)</f>
        <v>0</v>
      </c>
      <c r="K368" s="209" t="s">
        <v>138</v>
      </c>
      <c r="L368" s="47"/>
      <c r="M368" s="214" t="s">
        <v>19</v>
      </c>
      <c r="N368" s="215" t="s">
        <v>43</v>
      </c>
      <c r="O368" s="87"/>
      <c r="P368" s="216">
        <f>O368*H368</f>
        <v>0</v>
      </c>
      <c r="Q368" s="216">
        <v>0.0028300000000000001</v>
      </c>
      <c r="R368" s="216">
        <f>Q368*H368</f>
        <v>0.083768000000000009</v>
      </c>
      <c r="S368" s="216">
        <v>0</v>
      </c>
      <c r="T368" s="217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8" t="s">
        <v>185</v>
      </c>
      <c r="AT368" s="218" t="s">
        <v>134</v>
      </c>
      <c r="AU368" s="218" t="s">
        <v>82</v>
      </c>
      <c r="AY368" s="20" t="s">
        <v>132</v>
      </c>
      <c r="BE368" s="219">
        <f>IF(N368="základní",J368,0)</f>
        <v>0</v>
      </c>
      <c r="BF368" s="219">
        <f>IF(N368="snížená",J368,0)</f>
        <v>0</v>
      </c>
      <c r="BG368" s="219">
        <f>IF(N368="zákl. přenesená",J368,0)</f>
        <v>0</v>
      </c>
      <c r="BH368" s="219">
        <f>IF(N368="sníž. přenesená",J368,0)</f>
        <v>0</v>
      </c>
      <c r="BI368" s="219">
        <f>IF(N368="nulová",J368,0)</f>
        <v>0</v>
      </c>
      <c r="BJ368" s="20" t="s">
        <v>80</v>
      </c>
      <c r="BK368" s="219">
        <f>ROUND(I368*H368,2)</f>
        <v>0</v>
      </c>
      <c r="BL368" s="20" t="s">
        <v>185</v>
      </c>
      <c r="BM368" s="218" t="s">
        <v>493</v>
      </c>
    </row>
    <row r="369" s="2" customFormat="1">
      <c r="A369" s="41"/>
      <c r="B369" s="42"/>
      <c r="C369" s="43"/>
      <c r="D369" s="220" t="s">
        <v>140</v>
      </c>
      <c r="E369" s="43"/>
      <c r="F369" s="221" t="s">
        <v>494</v>
      </c>
      <c r="G369" s="43"/>
      <c r="H369" s="43"/>
      <c r="I369" s="222"/>
      <c r="J369" s="43"/>
      <c r="K369" s="43"/>
      <c r="L369" s="47"/>
      <c r="M369" s="223"/>
      <c r="N369" s="224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140</v>
      </c>
      <c r="AU369" s="20" t="s">
        <v>82</v>
      </c>
    </row>
    <row r="370" s="14" customFormat="1">
      <c r="A370" s="14"/>
      <c r="B370" s="236"/>
      <c r="C370" s="237"/>
      <c r="D370" s="227" t="s">
        <v>142</v>
      </c>
      <c r="E370" s="238" t="s">
        <v>19</v>
      </c>
      <c r="F370" s="239" t="s">
        <v>495</v>
      </c>
      <c r="G370" s="237"/>
      <c r="H370" s="240">
        <v>29.600000000000001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142</v>
      </c>
      <c r="AU370" s="246" t="s">
        <v>82</v>
      </c>
      <c r="AV370" s="14" t="s">
        <v>82</v>
      </c>
      <c r="AW370" s="14" t="s">
        <v>33</v>
      </c>
      <c r="AX370" s="14" t="s">
        <v>72</v>
      </c>
      <c r="AY370" s="246" t="s">
        <v>132</v>
      </c>
    </row>
    <row r="371" s="15" customFormat="1">
      <c r="A371" s="15"/>
      <c r="B371" s="247"/>
      <c r="C371" s="248"/>
      <c r="D371" s="227" t="s">
        <v>142</v>
      </c>
      <c r="E371" s="249" t="s">
        <v>19</v>
      </c>
      <c r="F371" s="250" t="s">
        <v>145</v>
      </c>
      <c r="G371" s="248"/>
      <c r="H371" s="251">
        <v>29.600000000000001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7" t="s">
        <v>142</v>
      </c>
      <c r="AU371" s="257" t="s">
        <v>82</v>
      </c>
      <c r="AV371" s="15" t="s">
        <v>146</v>
      </c>
      <c r="AW371" s="15" t="s">
        <v>33</v>
      </c>
      <c r="AX371" s="15" t="s">
        <v>72</v>
      </c>
      <c r="AY371" s="257" t="s">
        <v>132</v>
      </c>
    </row>
    <row r="372" s="16" customFormat="1">
      <c r="A372" s="16"/>
      <c r="B372" s="258"/>
      <c r="C372" s="259"/>
      <c r="D372" s="227" t="s">
        <v>142</v>
      </c>
      <c r="E372" s="260" t="s">
        <v>19</v>
      </c>
      <c r="F372" s="261" t="s">
        <v>147</v>
      </c>
      <c r="G372" s="259"/>
      <c r="H372" s="262">
        <v>29.600000000000001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68" t="s">
        <v>142</v>
      </c>
      <c r="AU372" s="268" t="s">
        <v>82</v>
      </c>
      <c r="AV372" s="16" t="s">
        <v>139</v>
      </c>
      <c r="AW372" s="16" t="s">
        <v>33</v>
      </c>
      <c r="AX372" s="16" t="s">
        <v>80</v>
      </c>
      <c r="AY372" s="268" t="s">
        <v>132</v>
      </c>
    </row>
    <row r="373" s="2" customFormat="1" ht="24.15" customHeight="1">
      <c r="A373" s="41"/>
      <c r="B373" s="42"/>
      <c r="C373" s="207" t="s">
        <v>496</v>
      </c>
      <c r="D373" s="207" t="s">
        <v>134</v>
      </c>
      <c r="E373" s="208" t="s">
        <v>497</v>
      </c>
      <c r="F373" s="209" t="s">
        <v>498</v>
      </c>
      <c r="G373" s="210" t="s">
        <v>215</v>
      </c>
      <c r="H373" s="211">
        <v>61.799999999999997</v>
      </c>
      <c r="I373" s="212"/>
      <c r="J373" s="213">
        <f>ROUND(I373*H373,2)</f>
        <v>0</v>
      </c>
      <c r="K373" s="209" t="s">
        <v>138</v>
      </c>
      <c r="L373" s="47"/>
      <c r="M373" s="214" t="s">
        <v>19</v>
      </c>
      <c r="N373" s="215" t="s">
        <v>43</v>
      </c>
      <c r="O373" s="87"/>
      <c r="P373" s="216">
        <f>O373*H373</f>
        <v>0</v>
      </c>
      <c r="Q373" s="216">
        <v>0.0044200000000000003</v>
      </c>
      <c r="R373" s="216">
        <f>Q373*H373</f>
        <v>0.27315600000000001</v>
      </c>
      <c r="S373" s="216">
        <v>0</v>
      </c>
      <c r="T373" s="217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8" t="s">
        <v>185</v>
      </c>
      <c r="AT373" s="218" t="s">
        <v>134</v>
      </c>
      <c r="AU373" s="218" t="s">
        <v>82</v>
      </c>
      <c r="AY373" s="20" t="s">
        <v>132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20" t="s">
        <v>80</v>
      </c>
      <c r="BK373" s="219">
        <f>ROUND(I373*H373,2)</f>
        <v>0</v>
      </c>
      <c r="BL373" s="20" t="s">
        <v>185</v>
      </c>
      <c r="BM373" s="218" t="s">
        <v>499</v>
      </c>
    </row>
    <row r="374" s="2" customFormat="1">
      <c r="A374" s="41"/>
      <c r="B374" s="42"/>
      <c r="C374" s="43"/>
      <c r="D374" s="220" t="s">
        <v>140</v>
      </c>
      <c r="E374" s="43"/>
      <c r="F374" s="221" t="s">
        <v>500</v>
      </c>
      <c r="G374" s="43"/>
      <c r="H374" s="43"/>
      <c r="I374" s="222"/>
      <c r="J374" s="43"/>
      <c r="K374" s="43"/>
      <c r="L374" s="47"/>
      <c r="M374" s="223"/>
      <c r="N374" s="224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140</v>
      </c>
      <c r="AU374" s="20" t="s">
        <v>82</v>
      </c>
    </row>
    <row r="375" s="14" customFormat="1">
      <c r="A375" s="14"/>
      <c r="B375" s="236"/>
      <c r="C375" s="237"/>
      <c r="D375" s="227" t="s">
        <v>142</v>
      </c>
      <c r="E375" s="238" t="s">
        <v>19</v>
      </c>
      <c r="F375" s="239" t="s">
        <v>501</v>
      </c>
      <c r="G375" s="237"/>
      <c r="H375" s="240">
        <v>61.799999999999997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6" t="s">
        <v>142</v>
      </c>
      <c r="AU375" s="246" t="s">
        <v>82</v>
      </c>
      <c r="AV375" s="14" t="s">
        <v>82</v>
      </c>
      <c r="AW375" s="14" t="s">
        <v>33</v>
      </c>
      <c r="AX375" s="14" t="s">
        <v>72</v>
      </c>
      <c r="AY375" s="246" t="s">
        <v>132</v>
      </c>
    </row>
    <row r="376" s="15" customFormat="1">
      <c r="A376" s="15"/>
      <c r="B376" s="247"/>
      <c r="C376" s="248"/>
      <c r="D376" s="227" t="s">
        <v>142</v>
      </c>
      <c r="E376" s="249" t="s">
        <v>19</v>
      </c>
      <c r="F376" s="250" t="s">
        <v>145</v>
      </c>
      <c r="G376" s="248"/>
      <c r="H376" s="251">
        <v>61.799999999999997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57" t="s">
        <v>142</v>
      </c>
      <c r="AU376" s="257" t="s">
        <v>82</v>
      </c>
      <c r="AV376" s="15" t="s">
        <v>146</v>
      </c>
      <c r="AW376" s="15" t="s">
        <v>33</v>
      </c>
      <c r="AX376" s="15" t="s">
        <v>72</v>
      </c>
      <c r="AY376" s="257" t="s">
        <v>132</v>
      </c>
    </row>
    <row r="377" s="16" customFormat="1">
      <c r="A377" s="16"/>
      <c r="B377" s="258"/>
      <c r="C377" s="259"/>
      <c r="D377" s="227" t="s">
        <v>142</v>
      </c>
      <c r="E377" s="260" t="s">
        <v>19</v>
      </c>
      <c r="F377" s="261" t="s">
        <v>147</v>
      </c>
      <c r="G377" s="259"/>
      <c r="H377" s="262">
        <v>61.799999999999997</v>
      </c>
      <c r="I377" s="263"/>
      <c r="J377" s="259"/>
      <c r="K377" s="259"/>
      <c r="L377" s="264"/>
      <c r="M377" s="265"/>
      <c r="N377" s="266"/>
      <c r="O377" s="266"/>
      <c r="P377" s="266"/>
      <c r="Q377" s="266"/>
      <c r="R377" s="266"/>
      <c r="S377" s="266"/>
      <c r="T377" s="267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68" t="s">
        <v>142</v>
      </c>
      <c r="AU377" s="268" t="s">
        <v>82</v>
      </c>
      <c r="AV377" s="16" t="s">
        <v>139</v>
      </c>
      <c r="AW377" s="16" t="s">
        <v>33</v>
      </c>
      <c r="AX377" s="16" t="s">
        <v>80</v>
      </c>
      <c r="AY377" s="268" t="s">
        <v>132</v>
      </c>
    </row>
    <row r="378" s="2" customFormat="1" ht="21.75" customHeight="1">
      <c r="A378" s="41"/>
      <c r="B378" s="42"/>
      <c r="C378" s="207" t="s">
        <v>324</v>
      </c>
      <c r="D378" s="207" t="s">
        <v>134</v>
      </c>
      <c r="E378" s="208" t="s">
        <v>502</v>
      </c>
      <c r="F378" s="209" t="s">
        <v>503</v>
      </c>
      <c r="G378" s="210" t="s">
        <v>215</v>
      </c>
      <c r="H378" s="211">
        <v>29.600000000000001</v>
      </c>
      <c r="I378" s="212"/>
      <c r="J378" s="213">
        <f>ROUND(I378*H378,2)</f>
        <v>0</v>
      </c>
      <c r="K378" s="209" t="s">
        <v>138</v>
      </c>
      <c r="L378" s="47"/>
      <c r="M378" s="214" t="s">
        <v>19</v>
      </c>
      <c r="N378" s="215" t="s">
        <v>43</v>
      </c>
      <c r="O378" s="87"/>
      <c r="P378" s="216">
        <f>O378*H378</f>
        <v>0</v>
      </c>
      <c r="Q378" s="216">
        <v>0.0027399999999999998</v>
      </c>
      <c r="R378" s="216">
        <f>Q378*H378</f>
        <v>0.081103999999999996</v>
      </c>
      <c r="S378" s="216">
        <v>0</v>
      </c>
      <c r="T378" s="217">
        <f>S378*H378</f>
        <v>0</v>
      </c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R378" s="218" t="s">
        <v>185</v>
      </c>
      <c r="AT378" s="218" t="s">
        <v>134</v>
      </c>
      <c r="AU378" s="218" t="s">
        <v>82</v>
      </c>
      <c r="AY378" s="20" t="s">
        <v>132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20" t="s">
        <v>80</v>
      </c>
      <c r="BK378" s="219">
        <f>ROUND(I378*H378,2)</f>
        <v>0</v>
      </c>
      <c r="BL378" s="20" t="s">
        <v>185</v>
      </c>
      <c r="BM378" s="218" t="s">
        <v>504</v>
      </c>
    </row>
    <row r="379" s="2" customFormat="1">
      <c r="A379" s="41"/>
      <c r="B379" s="42"/>
      <c r="C379" s="43"/>
      <c r="D379" s="220" t="s">
        <v>140</v>
      </c>
      <c r="E379" s="43"/>
      <c r="F379" s="221" t="s">
        <v>505</v>
      </c>
      <c r="G379" s="43"/>
      <c r="H379" s="43"/>
      <c r="I379" s="222"/>
      <c r="J379" s="43"/>
      <c r="K379" s="43"/>
      <c r="L379" s="47"/>
      <c r="M379" s="223"/>
      <c r="N379" s="224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140</v>
      </c>
      <c r="AU379" s="20" t="s">
        <v>82</v>
      </c>
    </row>
    <row r="380" s="2" customFormat="1" ht="24.15" customHeight="1">
      <c r="A380" s="41"/>
      <c r="B380" s="42"/>
      <c r="C380" s="207" t="s">
        <v>506</v>
      </c>
      <c r="D380" s="207" t="s">
        <v>134</v>
      </c>
      <c r="E380" s="208" t="s">
        <v>507</v>
      </c>
      <c r="F380" s="209" t="s">
        <v>508</v>
      </c>
      <c r="G380" s="210" t="s">
        <v>244</v>
      </c>
      <c r="H380" s="211">
        <v>2</v>
      </c>
      <c r="I380" s="212"/>
      <c r="J380" s="213">
        <f>ROUND(I380*H380,2)</f>
        <v>0</v>
      </c>
      <c r="K380" s="209" t="s">
        <v>138</v>
      </c>
      <c r="L380" s="47"/>
      <c r="M380" s="214" t="s">
        <v>19</v>
      </c>
      <c r="N380" s="215" t="s">
        <v>43</v>
      </c>
      <c r="O380" s="87"/>
      <c r="P380" s="216">
        <f>O380*H380</f>
        <v>0</v>
      </c>
      <c r="Q380" s="216">
        <v>0.00044000000000000002</v>
      </c>
      <c r="R380" s="216">
        <f>Q380*H380</f>
        <v>0.00088000000000000003</v>
      </c>
      <c r="S380" s="216">
        <v>0</v>
      </c>
      <c r="T380" s="217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8" t="s">
        <v>185</v>
      </c>
      <c r="AT380" s="218" t="s">
        <v>134</v>
      </c>
      <c r="AU380" s="218" t="s">
        <v>82</v>
      </c>
      <c r="AY380" s="20" t="s">
        <v>132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20" t="s">
        <v>80</v>
      </c>
      <c r="BK380" s="219">
        <f>ROUND(I380*H380,2)</f>
        <v>0</v>
      </c>
      <c r="BL380" s="20" t="s">
        <v>185</v>
      </c>
      <c r="BM380" s="218" t="s">
        <v>509</v>
      </c>
    </row>
    <row r="381" s="2" customFormat="1">
      <c r="A381" s="41"/>
      <c r="B381" s="42"/>
      <c r="C381" s="43"/>
      <c r="D381" s="220" t="s">
        <v>140</v>
      </c>
      <c r="E381" s="43"/>
      <c r="F381" s="221" t="s">
        <v>510</v>
      </c>
      <c r="G381" s="43"/>
      <c r="H381" s="43"/>
      <c r="I381" s="222"/>
      <c r="J381" s="43"/>
      <c r="K381" s="43"/>
      <c r="L381" s="47"/>
      <c r="M381" s="223"/>
      <c r="N381" s="224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140</v>
      </c>
      <c r="AU381" s="20" t="s">
        <v>82</v>
      </c>
    </row>
    <row r="382" s="2" customFormat="1" ht="24.15" customHeight="1">
      <c r="A382" s="41"/>
      <c r="B382" s="42"/>
      <c r="C382" s="207" t="s">
        <v>330</v>
      </c>
      <c r="D382" s="207" t="s">
        <v>134</v>
      </c>
      <c r="E382" s="208" t="s">
        <v>511</v>
      </c>
      <c r="F382" s="209" t="s">
        <v>512</v>
      </c>
      <c r="G382" s="210" t="s">
        <v>215</v>
      </c>
      <c r="H382" s="211">
        <v>13</v>
      </c>
      <c r="I382" s="212"/>
      <c r="J382" s="213">
        <f>ROUND(I382*H382,2)</f>
        <v>0</v>
      </c>
      <c r="K382" s="209" t="s">
        <v>138</v>
      </c>
      <c r="L382" s="47"/>
      <c r="M382" s="214" t="s">
        <v>19</v>
      </c>
      <c r="N382" s="215" t="s">
        <v>43</v>
      </c>
      <c r="O382" s="87"/>
      <c r="P382" s="216">
        <f>O382*H382</f>
        <v>0</v>
      </c>
      <c r="Q382" s="216">
        <v>0.0020600000000000002</v>
      </c>
      <c r="R382" s="216">
        <f>Q382*H382</f>
        <v>0.026780000000000002</v>
      </c>
      <c r="S382" s="216">
        <v>0</v>
      </c>
      <c r="T382" s="217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8" t="s">
        <v>185</v>
      </c>
      <c r="AT382" s="218" t="s">
        <v>134</v>
      </c>
      <c r="AU382" s="218" t="s">
        <v>82</v>
      </c>
      <c r="AY382" s="20" t="s">
        <v>132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20" t="s">
        <v>80</v>
      </c>
      <c r="BK382" s="219">
        <f>ROUND(I382*H382,2)</f>
        <v>0</v>
      </c>
      <c r="BL382" s="20" t="s">
        <v>185</v>
      </c>
      <c r="BM382" s="218" t="s">
        <v>513</v>
      </c>
    </row>
    <row r="383" s="2" customFormat="1">
      <c r="A383" s="41"/>
      <c r="B383" s="42"/>
      <c r="C383" s="43"/>
      <c r="D383" s="220" t="s">
        <v>140</v>
      </c>
      <c r="E383" s="43"/>
      <c r="F383" s="221" t="s">
        <v>514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140</v>
      </c>
      <c r="AU383" s="20" t="s">
        <v>82</v>
      </c>
    </row>
    <row r="384" s="14" customFormat="1">
      <c r="A384" s="14"/>
      <c r="B384" s="236"/>
      <c r="C384" s="237"/>
      <c r="D384" s="227" t="s">
        <v>142</v>
      </c>
      <c r="E384" s="238" t="s">
        <v>19</v>
      </c>
      <c r="F384" s="239" t="s">
        <v>515</v>
      </c>
      <c r="G384" s="237"/>
      <c r="H384" s="240">
        <v>13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6" t="s">
        <v>142</v>
      </c>
      <c r="AU384" s="246" t="s">
        <v>82</v>
      </c>
      <c r="AV384" s="14" t="s">
        <v>82</v>
      </c>
      <c r="AW384" s="14" t="s">
        <v>33</v>
      </c>
      <c r="AX384" s="14" t="s">
        <v>72</v>
      </c>
      <c r="AY384" s="246" t="s">
        <v>132</v>
      </c>
    </row>
    <row r="385" s="15" customFormat="1">
      <c r="A385" s="15"/>
      <c r="B385" s="247"/>
      <c r="C385" s="248"/>
      <c r="D385" s="227" t="s">
        <v>142</v>
      </c>
      <c r="E385" s="249" t="s">
        <v>19</v>
      </c>
      <c r="F385" s="250" t="s">
        <v>145</v>
      </c>
      <c r="G385" s="248"/>
      <c r="H385" s="251">
        <v>13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7" t="s">
        <v>142</v>
      </c>
      <c r="AU385" s="257" t="s">
        <v>82</v>
      </c>
      <c r="AV385" s="15" t="s">
        <v>146</v>
      </c>
      <c r="AW385" s="15" t="s">
        <v>33</v>
      </c>
      <c r="AX385" s="15" t="s">
        <v>72</v>
      </c>
      <c r="AY385" s="257" t="s">
        <v>132</v>
      </c>
    </row>
    <row r="386" s="16" customFormat="1">
      <c r="A386" s="16"/>
      <c r="B386" s="258"/>
      <c r="C386" s="259"/>
      <c r="D386" s="227" t="s">
        <v>142</v>
      </c>
      <c r="E386" s="260" t="s">
        <v>19</v>
      </c>
      <c r="F386" s="261" t="s">
        <v>147</v>
      </c>
      <c r="G386" s="259"/>
      <c r="H386" s="262">
        <v>13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68" t="s">
        <v>142</v>
      </c>
      <c r="AU386" s="268" t="s">
        <v>82</v>
      </c>
      <c r="AV386" s="16" t="s">
        <v>139</v>
      </c>
      <c r="AW386" s="16" t="s">
        <v>33</v>
      </c>
      <c r="AX386" s="16" t="s">
        <v>80</v>
      </c>
      <c r="AY386" s="268" t="s">
        <v>132</v>
      </c>
    </row>
    <row r="387" s="2" customFormat="1" ht="24.15" customHeight="1">
      <c r="A387" s="41"/>
      <c r="B387" s="42"/>
      <c r="C387" s="207" t="s">
        <v>516</v>
      </c>
      <c r="D387" s="207" t="s">
        <v>134</v>
      </c>
      <c r="E387" s="208" t="s">
        <v>517</v>
      </c>
      <c r="F387" s="209" t="s">
        <v>518</v>
      </c>
      <c r="G387" s="210" t="s">
        <v>184</v>
      </c>
      <c r="H387" s="211">
        <v>0.42099999999999999</v>
      </c>
      <c r="I387" s="212"/>
      <c r="J387" s="213">
        <f>ROUND(I387*H387,2)</f>
        <v>0</v>
      </c>
      <c r="K387" s="209" t="s">
        <v>138</v>
      </c>
      <c r="L387" s="47"/>
      <c r="M387" s="214" t="s">
        <v>19</v>
      </c>
      <c r="N387" s="215" t="s">
        <v>43</v>
      </c>
      <c r="O387" s="87"/>
      <c r="P387" s="216">
        <f>O387*H387</f>
        <v>0</v>
      </c>
      <c r="Q387" s="216">
        <v>0</v>
      </c>
      <c r="R387" s="216">
        <f>Q387*H387</f>
        <v>0</v>
      </c>
      <c r="S387" s="216">
        <v>0</v>
      </c>
      <c r="T387" s="217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8" t="s">
        <v>185</v>
      </c>
      <c r="AT387" s="218" t="s">
        <v>134</v>
      </c>
      <c r="AU387" s="218" t="s">
        <v>82</v>
      </c>
      <c r="AY387" s="20" t="s">
        <v>132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20" t="s">
        <v>80</v>
      </c>
      <c r="BK387" s="219">
        <f>ROUND(I387*H387,2)</f>
        <v>0</v>
      </c>
      <c r="BL387" s="20" t="s">
        <v>185</v>
      </c>
      <c r="BM387" s="218" t="s">
        <v>519</v>
      </c>
    </row>
    <row r="388" s="2" customFormat="1">
      <c r="A388" s="41"/>
      <c r="B388" s="42"/>
      <c r="C388" s="43"/>
      <c r="D388" s="220" t="s">
        <v>140</v>
      </c>
      <c r="E388" s="43"/>
      <c r="F388" s="221" t="s">
        <v>520</v>
      </c>
      <c r="G388" s="43"/>
      <c r="H388" s="43"/>
      <c r="I388" s="222"/>
      <c r="J388" s="43"/>
      <c r="K388" s="43"/>
      <c r="L388" s="47"/>
      <c r="M388" s="223"/>
      <c r="N388" s="224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140</v>
      </c>
      <c r="AU388" s="20" t="s">
        <v>82</v>
      </c>
    </row>
    <row r="389" s="12" customFormat="1" ht="22.8" customHeight="1">
      <c r="A389" s="12"/>
      <c r="B389" s="191"/>
      <c r="C389" s="192"/>
      <c r="D389" s="193" t="s">
        <v>71</v>
      </c>
      <c r="E389" s="205" t="s">
        <v>521</v>
      </c>
      <c r="F389" s="205" t="s">
        <v>522</v>
      </c>
      <c r="G389" s="192"/>
      <c r="H389" s="192"/>
      <c r="I389" s="195"/>
      <c r="J389" s="206">
        <f>BK389</f>
        <v>0</v>
      </c>
      <c r="K389" s="192"/>
      <c r="L389" s="197"/>
      <c r="M389" s="198"/>
      <c r="N389" s="199"/>
      <c r="O389" s="199"/>
      <c r="P389" s="200">
        <f>SUM(P390:P401)</f>
        <v>0</v>
      </c>
      <c r="Q389" s="199"/>
      <c r="R389" s="200">
        <f>SUM(R390:R401)</f>
        <v>0.0098999999999999991</v>
      </c>
      <c r="S389" s="199"/>
      <c r="T389" s="201">
        <f>SUM(T390:T401)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2" t="s">
        <v>80</v>
      </c>
      <c r="AT389" s="203" t="s">
        <v>71</v>
      </c>
      <c r="AU389" s="203" t="s">
        <v>80</v>
      </c>
      <c r="AY389" s="202" t="s">
        <v>132</v>
      </c>
      <c r="BK389" s="204">
        <f>SUM(BK390:BK401)</f>
        <v>0</v>
      </c>
    </row>
    <row r="390" s="2" customFormat="1" ht="24.15" customHeight="1">
      <c r="A390" s="41"/>
      <c r="B390" s="42"/>
      <c r="C390" s="207" t="s">
        <v>333</v>
      </c>
      <c r="D390" s="207" t="s">
        <v>134</v>
      </c>
      <c r="E390" s="208" t="s">
        <v>523</v>
      </c>
      <c r="F390" s="209" t="s">
        <v>524</v>
      </c>
      <c r="G390" s="210" t="s">
        <v>244</v>
      </c>
      <c r="H390" s="211">
        <v>14</v>
      </c>
      <c r="I390" s="212"/>
      <c r="J390" s="213">
        <f>ROUND(I390*H390,2)</f>
        <v>0</v>
      </c>
      <c r="K390" s="209" t="s">
        <v>138</v>
      </c>
      <c r="L390" s="47"/>
      <c r="M390" s="214" t="s">
        <v>19</v>
      </c>
      <c r="N390" s="215" t="s">
        <v>43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139</v>
      </c>
      <c r="AT390" s="218" t="s">
        <v>134</v>
      </c>
      <c r="AU390" s="218" t="s">
        <v>82</v>
      </c>
      <c r="AY390" s="20" t="s">
        <v>132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80</v>
      </c>
      <c r="BK390" s="219">
        <f>ROUND(I390*H390,2)</f>
        <v>0</v>
      </c>
      <c r="BL390" s="20" t="s">
        <v>139</v>
      </c>
      <c r="BM390" s="218" t="s">
        <v>525</v>
      </c>
    </row>
    <row r="391" s="2" customFormat="1">
      <c r="A391" s="41"/>
      <c r="B391" s="42"/>
      <c r="C391" s="43"/>
      <c r="D391" s="220" t="s">
        <v>140</v>
      </c>
      <c r="E391" s="43"/>
      <c r="F391" s="221" t="s">
        <v>526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140</v>
      </c>
      <c r="AU391" s="20" t="s">
        <v>82</v>
      </c>
    </row>
    <row r="392" s="14" customFormat="1">
      <c r="A392" s="14"/>
      <c r="B392" s="236"/>
      <c r="C392" s="237"/>
      <c r="D392" s="227" t="s">
        <v>142</v>
      </c>
      <c r="E392" s="238" t="s">
        <v>19</v>
      </c>
      <c r="F392" s="239" t="s">
        <v>527</v>
      </c>
      <c r="G392" s="237"/>
      <c r="H392" s="240">
        <v>10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142</v>
      </c>
      <c r="AU392" s="246" t="s">
        <v>82</v>
      </c>
      <c r="AV392" s="14" t="s">
        <v>82</v>
      </c>
      <c r="AW392" s="14" t="s">
        <v>33</v>
      </c>
      <c r="AX392" s="14" t="s">
        <v>72</v>
      </c>
      <c r="AY392" s="246" t="s">
        <v>132</v>
      </c>
    </row>
    <row r="393" s="14" customFormat="1">
      <c r="A393" s="14"/>
      <c r="B393" s="236"/>
      <c r="C393" s="237"/>
      <c r="D393" s="227" t="s">
        <v>142</v>
      </c>
      <c r="E393" s="238" t="s">
        <v>19</v>
      </c>
      <c r="F393" s="239" t="s">
        <v>528</v>
      </c>
      <c r="G393" s="237"/>
      <c r="H393" s="240">
        <v>4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6" t="s">
        <v>142</v>
      </c>
      <c r="AU393" s="246" t="s">
        <v>82</v>
      </c>
      <c r="AV393" s="14" t="s">
        <v>82</v>
      </c>
      <c r="AW393" s="14" t="s">
        <v>33</v>
      </c>
      <c r="AX393" s="14" t="s">
        <v>72</v>
      </c>
      <c r="AY393" s="246" t="s">
        <v>132</v>
      </c>
    </row>
    <row r="394" s="15" customFormat="1">
      <c r="A394" s="15"/>
      <c r="B394" s="247"/>
      <c r="C394" s="248"/>
      <c r="D394" s="227" t="s">
        <v>142</v>
      </c>
      <c r="E394" s="249" t="s">
        <v>19</v>
      </c>
      <c r="F394" s="250" t="s">
        <v>145</v>
      </c>
      <c r="G394" s="248"/>
      <c r="H394" s="251">
        <v>14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7" t="s">
        <v>142</v>
      </c>
      <c r="AU394" s="257" t="s">
        <v>82</v>
      </c>
      <c r="AV394" s="15" t="s">
        <v>146</v>
      </c>
      <c r="AW394" s="15" t="s">
        <v>33</v>
      </c>
      <c r="AX394" s="15" t="s">
        <v>72</v>
      </c>
      <c r="AY394" s="257" t="s">
        <v>132</v>
      </c>
    </row>
    <row r="395" s="16" customFormat="1">
      <c r="A395" s="16"/>
      <c r="B395" s="258"/>
      <c r="C395" s="259"/>
      <c r="D395" s="227" t="s">
        <v>142</v>
      </c>
      <c r="E395" s="260" t="s">
        <v>19</v>
      </c>
      <c r="F395" s="261" t="s">
        <v>147</v>
      </c>
      <c r="G395" s="259"/>
      <c r="H395" s="262">
        <v>14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68" t="s">
        <v>142</v>
      </c>
      <c r="AU395" s="268" t="s">
        <v>82</v>
      </c>
      <c r="AV395" s="16" t="s">
        <v>139</v>
      </c>
      <c r="AW395" s="16" t="s">
        <v>33</v>
      </c>
      <c r="AX395" s="16" t="s">
        <v>80</v>
      </c>
      <c r="AY395" s="268" t="s">
        <v>132</v>
      </c>
    </row>
    <row r="396" s="2" customFormat="1" ht="16.5" customHeight="1">
      <c r="A396" s="41"/>
      <c r="B396" s="42"/>
      <c r="C396" s="269" t="s">
        <v>529</v>
      </c>
      <c r="D396" s="269" t="s">
        <v>252</v>
      </c>
      <c r="E396" s="270" t="s">
        <v>530</v>
      </c>
      <c r="F396" s="271" t="s">
        <v>531</v>
      </c>
      <c r="G396" s="272" t="s">
        <v>244</v>
      </c>
      <c r="H396" s="273">
        <v>14</v>
      </c>
      <c r="I396" s="274"/>
      <c r="J396" s="275">
        <f>ROUND(I396*H396,2)</f>
        <v>0</v>
      </c>
      <c r="K396" s="271" t="s">
        <v>19</v>
      </c>
      <c r="L396" s="276"/>
      <c r="M396" s="277" t="s">
        <v>19</v>
      </c>
      <c r="N396" s="278" t="s">
        <v>43</v>
      </c>
      <c r="O396" s="87"/>
      <c r="P396" s="216">
        <f>O396*H396</f>
        <v>0</v>
      </c>
      <c r="Q396" s="216">
        <v>0</v>
      </c>
      <c r="R396" s="216">
        <f>Q396*H396</f>
        <v>0</v>
      </c>
      <c r="S396" s="216">
        <v>0</v>
      </c>
      <c r="T396" s="217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8" t="s">
        <v>162</v>
      </c>
      <c r="AT396" s="218" t="s">
        <v>252</v>
      </c>
      <c r="AU396" s="218" t="s">
        <v>82</v>
      </c>
      <c r="AY396" s="20" t="s">
        <v>132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20" t="s">
        <v>80</v>
      </c>
      <c r="BK396" s="219">
        <f>ROUND(I396*H396,2)</f>
        <v>0</v>
      </c>
      <c r="BL396" s="20" t="s">
        <v>139</v>
      </c>
      <c r="BM396" s="218" t="s">
        <v>532</v>
      </c>
    </row>
    <row r="397" s="2" customFormat="1" ht="24.15" customHeight="1">
      <c r="A397" s="41"/>
      <c r="B397" s="42"/>
      <c r="C397" s="207" t="s">
        <v>339</v>
      </c>
      <c r="D397" s="207" t="s">
        <v>134</v>
      </c>
      <c r="E397" s="208" t="s">
        <v>533</v>
      </c>
      <c r="F397" s="209" t="s">
        <v>534</v>
      </c>
      <c r="G397" s="210" t="s">
        <v>244</v>
      </c>
      <c r="H397" s="211">
        <v>14</v>
      </c>
      <c r="I397" s="212"/>
      <c r="J397" s="213">
        <f>ROUND(I397*H397,2)</f>
        <v>0</v>
      </c>
      <c r="K397" s="209" t="s">
        <v>138</v>
      </c>
      <c r="L397" s="47"/>
      <c r="M397" s="214" t="s">
        <v>19</v>
      </c>
      <c r="N397" s="215" t="s">
        <v>43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139</v>
      </c>
      <c r="AT397" s="218" t="s">
        <v>134</v>
      </c>
      <c r="AU397" s="218" t="s">
        <v>82</v>
      </c>
      <c r="AY397" s="20" t="s">
        <v>132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80</v>
      </c>
      <c r="BK397" s="219">
        <f>ROUND(I397*H397,2)</f>
        <v>0</v>
      </c>
      <c r="BL397" s="20" t="s">
        <v>139</v>
      </c>
      <c r="BM397" s="218" t="s">
        <v>535</v>
      </c>
    </row>
    <row r="398" s="2" customFormat="1">
      <c r="A398" s="41"/>
      <c r="B398" s="42"/>
      <c r="C398" s="43"/>
      <c r="D398" s="220" t="s">
        <v>140</v>
      </c>
      <c r="E398" s="43"/>
      <c r="F398" s="221" t="s">
        <v>536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140</v>
      </c>
      <c r="AU398" s="20" t="s">
        <v>82</v>
      </c>
    </row>
    <row r="399" s="2" customFormat="1" ht="16.5" customHeight="1">
      <c r="A399" s="41"/>
      <c r="B399" s="42"/>
      <c r="C399" s="269" t="s">
        <v>537</v>
      </c>
      <c r="D399" s="269" t="s">
        <v>252</v>
      </c>
      <c r="E399" s="270" t="s">
        <v>538</v>
      </c>
      <c r="F399" s="271" t="s">
        <v>539</v>
      </c>
      <c r="G399" s="272" t="s">
        <v>215</v>
      </c>
      <c r="H399" s="273">
        <v>66</v>
      </c>
      <c r="I399" s="274"/>
      <c r="J399" s="275">
        <f>ROUND(I399*H399,2)</f>
        <v>0</v>
      </c>
      <c r="K399" s="271" t="s">
        <v>138</v>
      </c>
      <c r="L399" s="276"/>
      <c r="M399" s="277" t="s">
        <v>19</v>
      </c>
      <c r="N399" s="278" t="s">
        <v>43</v>
      </c>
      <c r="O399" s="87"/>
      <c r="P399" s="216">
        <f>O399*H399</f>
        <v>0</v>
      </c>
      <c r="Q399" s="216">
        <v>0.00014999999999999999</v>
      </c>
      <c r="R399" s="216">
        <f>Q399*H399</f>
        <v>0.0098999999999999991</v>
      </c>
      <c r="S399" s="216">
        <v>0</v>
      </c>
      <c r="T399" s="217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8" t="s">
        <v>162</v>
      </c>
      <c r="AT399" s="218" t="s">
        <v>252</v>
      </c>
      <c r="AU399" s="218" t="s">
        <v>82</v>
      </c>
      <c r="AY399" s="20" t="s">
        <v>132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20" t="s">
        <v>80</v>
      </c>
      <c r="BK399" s="219">
        <f>ROUND(I399*H399,2)</f>
        <v>0</v>
      </c>
      <c r="BL399" s="20" t="s">
        <v>139</v>
      </c>
      <c r="BM399" s="218" t="s">
        <v>540</v>
      </c>
    </row>
    <row r="400" s="2" customFormat="1" ht="24.15" customHeight="1">
      <c r="A400" s="41"/>
      <c r="B400" s="42"/>
      <c r="C400" s="207" t="s">
        <v>345</v>
      </c>
      <c r="D400" s="207" t="s">
        <v>134</v>
      </c>
      <c r="E400" s="208" t="s">
        <v>541</v>
      </c>
      <c r="F400" s="209" t="s">
        <v>542</v>
      </c>
      <c r="G400" s="210" t="s">
        <v>543</v>
      </c>
      <c r="H400" s="280"/>
      <c r="I400" s="212"/>
      <c r="J400" s="213">
        <f>ROUND(I400*H400,2)</f>
        <v>0</v>
      </c>
      <c r="K400" s="209" t="s">
        <v>138</v>
      </c>
      <c r="L400" s="47"/>
      <c r="M400" s="214" t="s">
        <v>19</v>
      </c>
      <c r="N400" s="215" t="s">
        <v>43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139</v>
      </c>
      <c r="AT400" s="218" t="s">
        <v>134</v>
      </c>
      <c r="AU400" s="218" t="s">
        <v>82</v>
      </c>
      <c r="AY400" s="20" t="s">
        <v>132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80</v>
      </c>
      <c r="BK400" s="219">
        <f>ROUND(I400*H400,2)</f>
        <v>0</v>
      </c>
      <c r="BL400" s="20" t="s">
        <v>139</v>
      </c>
      <c r="BM400" s="218" t="s">
        <v>544</v>
      </c>
    </row>
    <row r="401" s="2" customFormat="1">
      <c r="A401" s="41"/>
      <c r="B401" s="42"/>
      <c r="C401" s="43"/>
      <c r="D401" s="220" t="s">
        <v>140</v>
      </c>
      <c r="E401" s="43"/>
      <c r="F401" s="221" t="s">
        <v>545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140</v>
      </c>
      <c r="AU401" s="20" t="s">
        <v>82</v>
      </c>
    </row>
    <row r="402" s="12" customFormat="1" ht="22.8" customHeight="1">
      <c r="A402" s="12"/>
      <c r="B402" s="191"/>
      <c r="C402" s="192"/>
      <c r="D402" s="193" t="s">
        <v>71</v>
      </c>
      <c r="E402" s="205" t="s">
        <v>546</v>
      </c>
      <c r="F402" s="205" t="s">
        <v>547</v>
      </c>
      <c r="G402" s="192"/>
      <c r="H402" s="192"/>
      <c r="I402" s="195"/>
      <c r="J402" s="206">
        <f>BK402</f>
        <v>0</v>
      </c>
      <c r="K402" s="192"/>
      <c r="L402" s="197"/>
      <c r="M402" s="198"/>
      <c r="N402" s="199"/>
      <c r="O402" s="199"/>
      <c r="P402" s="200">
        <f>SUM(P403:P406)</f>
        <v>0</v>
      </c>
      <c r="Q402" s="199"/>
      <c r="R402" s="200">
        <f>SUM(R403:R406)</f>
        <v>0</v>
      </c>
      <c r="S402" s="199"/>
      <c r="T402" s="201">
        <f>SUM(T403:T406)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2" t="s">
        <v>80</v>
      </c>
      <c r="AT402" s="203" t="s">
        <v>71</v>
      </c>
      <c r="AU402" s="203" t="s">
        <v>80</v>
      </c>
      <c r="AY402" s="202" t="s">
        <v>132</v>
      </c>
      <c r="BK402" s="204">
        <f>SUM(BK403:BK406)</f>
        <v>0</v>
      </c>
    </row>
    <row r="403" s="2" customFormat="1" ht="55.5" customHeight="1">
      <c r="A403" s="41"/>
      <c r="B403" s="42"/>
      <c r="C403" s="207" t="s">
        <v>548</v>
      </c>
      <c r="D403" s="207" t="s">
        <v>134</v>
      </c>
      <c r="E403" s="208" t="s">
        <v>549</v>
      </c>
      <c r="F403" s="209" t="s">
        <v>550</v>
      </c>
      <c r="G403" s="210" t="s">
        <v>244</v>
      </c>
      <c r="H403" s="211">
        <v>3</v>
      </c>
      <c r="I403" s="212"/>
      <c r="J403" s="213">
        <f>ROUND(I403*H403,2)</f>
        <v>0</v>
      </c>
      <c r="K403" s="209" t="s">
        <v>19</v>
      </c>
      <c r="L403" s="47"/>
      <c r="M403" s="214" t="s">
        <v>19</v>
      </c>
      <c r="N403" s="215" t="s">
        <v>43</v>
      </c>
      <c r="O403" s="87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18" t="s">
        <v>139</v>
      </c>
      <c r="AT403" s="218" t="s">
        <v>134</v>
      </c>
      <c r="AU403" s="218" t="s">
        <v>82</v>
      </c>
      <c r="AY403" s="20" t="s">
        <v>132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20" t="s">
        <v>80</v>
      </c>
      <c r="BK403" s="219">
        <f>ROUND(I403*H403,2)</f>
        <v>0</v>
      </c>
      <c r="BL403" s="20" t="s">
        <v>139</v>
      </c>
      <c r="BM403" s="218" t="s">
        <v>551</v>
      </c>
    </row>
    <row r="404" s="2" customFormat="1" ht="24.15" customHeight="1">
      <c r="A404" s="41"/>
      <c r="B404" s="42"/>
      <c r="C404" s="207" t="s">
        <v>351</v>
      </c>
      <c r="D404" s="207" t="s">
        <v>134</v>
      </c>
      <c r="E404" s="208" t="s">
        <v>552</v>
      </c>
      <c r="F404" s="209" t="s">
        <v>553</v>
      </c>
      <c r="G404" s="210" t="s">
        <v>329</v>
      </c>
      <c r="H404" s="211">
        <v>50</v>
      </c>
      <c r="I404" s="212"/>
      <c r="J404" s="213">
        <f>ROUND(I404*H404,2)</f>
        <v>0</v>
      </c>
      <c r="K404" s="209" t="s">
        <v>19</v>
      </c>
      <c r="L404" s="47"/>
      <c r="M404" s="214" t="s">
        <v>19</v>
      </c>
      <c r="N404" s="215" t="s">
        <v>43</v>
      </c>
      <c r="O404" s="87"/>
      <c r="P404" s="216">
        <f>O404*H404</f>
        <v>0</v>
      </c>
      <c r="Q404" s="216">
        <v>0</v>
      </c>
      <c r="R404" s="216">
        <f>Q404*H404</f>
        <v>0</v>
      </c>
      <c r="S404" s="216">
        <v>0</v>
      </c>
      <c r="T404" s="217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8" t="s">
        <v>139</v>
      </c>
      <c r="AT404" s="218" t="s">
        <v>134</v>
      </c>
      <c r="AU404" s="218" t="s">
        <v>82</v>
      </c>
      <c r="AY404" s="20" t="s">
        <v>132</v>
      </c>
      <c r="BE404" s="219">
        <f>IF(N404="základní",J404,0)</f>
        <v>0</v>
      </c>
      <c r="BF404" s="219">
        <f>IF(N404="snížená",J404,0)</f>
        <v>0</v>
      </c>
      <c r="BG404" s="219">
        <f>IF(N404="zákl. přenesená",J404,0)</f>
        <v>0</v>
      </c>
      <c r="BH404" s="219">
        <f>IF(N404="sníž. přenesená",J404,0)</f>
        <v>0</v>
      </c>
      <c r="BI404" s="219">
        <f>IF(N404="nulová",J404,0)</f>
        <v>0</v>
      </c>
      <c r="BJ404" s="20" t="s">
        <v>80</v>
      </c>
      <c r="BK404" s="219">
        <f>ROUND(I404*H404,2)</f>
        <v>0</v>
      </c>
      <c r="BL404" s="20" t="s">
        <v>139</v>
      </c>
      <c r="BM404" s="218" t="s">
        <v>554</v>
      </c>
    </row>
    <row r="405" s="2" customFormat="1" ht="24.15" customHeight="1">
      <c r="A405" s="41"/>
      <c r="B405" s="42"/>
      <c r="C405" s="207" t="s">
        <v>555</v>
      </c>
      <c r="D405" s="207" t="s">
        <v>134</v>
      </c>
      <c r="E405" s="208" t="s">
        <v>541</v>
      </c>
      <c r="F405" s="209" t="s">
        <v>542</v>
      </c>
      <c r="G405" s="210" t="s">
        <v>543</v>
      </c>
      <c r="H405" s="280"/>
      <c r="I405" s="212"/>
      <c r="J405" s="213">
        <f>ROUND(I405*H405,2)</f>
        <v>0</v>
      </c>
      <c r="K405" s="209" t="s">
        <v>138</v>
      </c>
      <c r="L405" s="47"/>
      <c r="M405" s="214" t="s">
        <v>19</v>
      </c>
      <c r="N405" s="215" t="s">
        <v>43</v>
      </c>
      <c r="O405" s="87"/>
      <c r="P405" s="216">
        <f>O405*H405</f>
        <v>0</v>
      </c>
      <c r="Q405" s="216">
        <v>0</v>
      </c>
      <c r="R405" s="216">
        <f>Q405*H405</f>
        <v>0</v>
      </c>
      <c r="S405" s="216">
        <v>0</v>
      </c>
      <c r="T405" s="217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8" t="s">
        <v>139</v>
      </c>
      <c r="AT405" s="218" t="s">
        <v>134</v>
      </c>
      <c r="AU405" s="218" t="s">
        <v>82</v>
      </c>
      <c r="AY405" s="20" t="s">
        <v>132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20" t="s">
        <v>80</v>
      </c>
      <c r="BK405" s="219">
        <f>ROUND(I405*H405,2)</f>
        <v>0</v>
      </c>
      <c r="BL405" s="20" t="s">
        <v>139</v>
      </c>
      <c r="BM405" s="218" t="s">
        <v>556</v>
      </c>
    </row>
    <row r="406" s="2" customFormat="1">
      <c r="A406" s="41"/>
      <c r="B406" s="42"/>
      <c r="C406" s="43"/>
      <c r="D406" s="220" t="s">
        <v>140</v>
      </c>
      <c r="E406" s="43"/>
      <c r="F406" s="221" t="s">
        <v>545</v>
      </c>
      <c r="G406" s="43"/>
      <c r="H406" s="43"/>
      <c r="I406" s="222"/>
      <c r="J406" s="43"/>
      <c r="K406" s="43"/>
      <c r="L406" s="47"/>
      <c r="M406" s="223"/>
      <c r="N406" s="224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140</v>
      </c>
      <c r="AU406" s="20" t="s">
        <v>82</v>
      </c>
    </row>
    <row r="407" s="12" customFormat="1" ht="22.8" customHeight="1">
      <c r="A407" s="12"/>
      <c r="B407" s="191"/>
      <c r="C407" s="192"/>
      <c r="D407" s="193" t="s">
        <v>71</v>
      </c>
      <c r="E407" s="205" t="s">
        <v>557</v>
      </c>
      <c r="F407" s="205" t="s">
        <v>558</v>
      </c>
      <c r="G407" s="192"/>
      <c r="H407" s="192"/>
      <c r="I407" s="195"/>
      <c r="J407" s="206">
        <f>BK407</f>
        <v>0</v>
      </c>
      <c r="K407" s="192"/>
      <c r="L407" s="197"/>
      <c r="M407" s="198"/>
      <c r="N407" s="199"/>
      <c r="O407" s="199"/>
      <c r="P407" s="200">
        <f>SUM(P408:P413)</f>
        <v>0</v>
      </c>
      <c r="Q407" s="199"/>
      <c r="R407" s="200">
        <f>SUM(R408:R413)</f>
        <v>0.002016</v>
      </c>
      <c r="S407" s="199"/>
      <c r="T407" s="201">
        <f>SUM(T408:T413)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02" t="s">
        <v>82</v>
      </c>
      <c r="AT407" s="203" t="s">
        <v>71</v>
      </c>
      <c r="AU407" s="203" t="s">
        <v>80</v>
      </c>
      <c r="AY407" s="202" t="s">
        <v>132</v>
      </c>
      <c r="BK407" s="204">
        <f>SUM(BK408:BK413)</f>
        <v>0</v>
      </c>
    </row>
    <row r="408" s="2" customFormat="1" ht="16.5" customHeight="1">
      <c r="A408" s="41"/>
      <c r="B408" s="42"/>
      <c r="C408" s="207" t="s">
        <v>356</v>
      </c>
      <c r="D408" s="207" t="s">
        <v>134</v>
      </c>
      <c r="E408" s="208" t="s">
        <v>559</v>
      </c>
      <c r="F408" s="209" t="s">
        <v>560</v>
      </c>
      <c r="G408" s="210" t="s">
        <v>193</v>
      </c>
      <c r="H408" s="211">
        <v>9.5999999999999996</v>
      </c>
      <c r="I408" s="212"/>
      <c r="J408" s="213">
        <f>ROUND(I408*H408,2)</f>
        <v>0</v>
      </c>
      <c r="K408" s="209" t="s">
        <v>138</v>
      </c>
      <c r="L408" s="47"/>
      <c r="M408" s="214" t="s">
        <v>19</v>
      </c>
      <c r="N408" s="215" t="s">
        <v>43</v>
      </c>
      <c r="O408" s="87"/>
      <c r="P408" s="216">
        <f>O408*H408</f>
        <v>0</v>
      </c>
      <c r="Q408" s="216">
        <v>0.00021000000000000001</v>
      </c>
      <c r="R408" s="216">
        <f>Q408*H408</f>
        <v>0.002016</v>
      </c>
      <c r="S408" s="216">
        <v>0</v>
      </c>
      <c r="T408" s="217">
        <f>S408*H408</f>
        <v>0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8" t="s">
        <v>185</v>
      </c>
      <c r="AT408" s="218" t="s">
        <v>134</v>
      </c>
      <c r="AU408" s="218" t="s">
        <v>82</v>
      </c>
      <c r="AY408" s="20" t="s">
        <v>132</v>
      </c>
      <c r="BE408" s="219">
        <f>IF(N408="základní",J408,0)</f>
        <v>0</v>
      </c>
      <c r="BF408" s="219">
        <f>IF(N408="snížená",J408,0)</f>
        <v>0</v>
      </c>
      <c r="BG408" s="219">
        <f>IF(N408="zákl. přenesená",J408,0)</f>
        <v>0</v>
      </c>
      <c r="BH408" s="219">
        <f>IF(N408="sníž. přenesená",J408,0)</f>
        <v>0</v>
      </c>
      <c r="BI408" s="219">
        <f>IF(N408="nulová",J408,0)</f>
        <v>0</v>
      </c>
      <c r="BJ408" s="20" t="s">
        <v>80</v>
      </c>
      <c r="BK408" s="219">
        <f>ROUND(I408*H408,2)</f>
        <v>0</v>
      </c>
      <c r="BL408" s="20" t="s">
        <v>185</v>
      </c>
      <c r="BM408" s="218" t="s">
        <v>561</v>
      </c>
    </row>
    <row r="409" s="2" customFormat="1">
      <c r="A409" s="41"/>
      <c r="B409" s="42"/>
      <c r="C409" s="43"/>
      <c r="D409" s="220" t="s">
        <v>140</v>
      </c>
      <c r="E409" s="43"/>
      <c r="F409" s="221" t="s">
        <v>562</v>
      </c>
      <c r="G409" s="43"/>
      <c r="H409" s="43"/>
      <c r="I409" s="222"/>
      <c r="J409" s="43"/>
      <c r="K409" s="43"/>
      <c r="L409" s="47"/>
      <c r="M409" s="223"/>
      <c r="N409" s="224"/>
      <c r="O409" s="87"/>
      <c r="P409" s="87"/>
      <c r="Q409" s="87"/>
      <c r="R409" s="87"/>
      <c r="S409" s="87"/>
      <c r="T409" s="88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T409" s="20" t="s">
        <v>140</v>
      </c>
      <c r="AU409" s="20" t="s">
        <v>82</v>
      </c>
    </row>
    <row r="410" s="13" customFormat="1">
      <c r="A410" s="13"/>
      <c r="B410" s="225"/>
      <c r="C410" s="226"/>
      <c r="D410" s="227" t="s">
        <v>142</v>
      </c>
      <c r="E410" s="228" t="s">
        <v>19</v>
      </c>
      <c r="F410" s="229" t="s">
        <v>563</v>
      </c>
      <c r="G410" s="226"/>
      <c r="H410" s="228" t="s">
        <v>19</v>
      </c>
      <c r="I410" s="230"/>
      <c r="J410" s="226"/>
      <c r="K410" s="226"/>
      <c r="L410" s="231"/>
      <c r="M410" s="232"/>
      <c r="N410" s="233"/>
      <c r="O410" s="233"/>
      <c r="P410" s="233"/>
      <c r="Q410" s="233"/>
      <c r="R410" s="233"/>
      <c r="S410" s="233"/>
      <c r="T410" s="23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5" t="s">
        <v>142</v>
      </c>
      <c r="AU410" s="235" t="s">
        <v>82</v>
      </c>
      <c r="AV410" s="13" t="s">
        <v>80</v>
      </c>
      <c r="AW410" s="13" t="s">
        <v>33</v>
      </c>
      <c r="AX410" s="13" t="s">
        <v>72</v>
      </c>
      <c r="AY410" s="235" t="s">
        <v>132</v>
      </c>
    </row>
    <row r="411" s="14" customFormat="1">
      <c r="A411" s="14"/>
      <c r="B411" s="236"/>
      <c r="C411" s="237"/>
      <c r="D411" s="227" t="s">
        <v>142</v>
      </c>
      <c r="E411" s="238" t="s">
        <v>19</v>
      </c>
      <c r="F411" s="239" t="s">
        <v>564</v>
      </c>
      <c r="G411" s="237"/>
      <c r="H411" s="240">
        <v>9.5999999999999996</v>
      </c>
      <c r="I411" s="241"/>
      <c r="J411" s="237"/>
      <c r="K411" s="237"/>
      <c r="L411" s="242"/>
      <c r="M411" s="243"/>
      <c r="N411" s="244"/>
      <c r="O411" s="244"/>
      <c r="P411" s="244"/>
      <c r="Q411" s="244"/>
      <c r="R411" s="244"/>
      <c r="S411" s="244"/>
      <c r="T411" s="24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6" t="s">
        <v>142</v>
      </c>
      <c r="AU411" s="246" t="s">
        <v>82</v>
      </c>
      <c r="AV411" s="14" t="s">
        <v>82</v>
      </c>
      <c r="AW411" s="14" t="s">
        <v>33</v>
      </c>
      <c r="AX411" s="14" t="s">
        <v>72</v>
      </c>
      <c r="AY411" s="246" t="s">
        <v>132</v>
      </c>
    </row>
    <row r="412" s="15" customFormat="1">
      <c r="A412" s="15"/>
      <c r="B412" s="247"/>
      <c r="C412" s="248"/>
      <c r="D412" s="227" t="s">
        <v>142</v>
      </c>
      <c r="E412" s="249" t="s">
        <v>19</v>
      </c>
      <c r="F412" s="250" t="s">
        <v>145</v>
      </c>
      <c r="G412" s="248"/>
      <c r="H412" s="251">
        <v>9.5999999999999996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7" t="s">
        <v>142</v>
      </c>
      <c r="AU412" s="257" t="s">
        <v>82</v>
      </c>
      <c r="AV412" s="15" t="s">
        <v>146</v>
      </c>
      <c r="AW412" s="15" t="s">
        <v>33</v>
      </c>
      <c r="AX412" s="15" t="s">
        <v>72</v>
      </c>
      <c r="AY412" s="257" t="s">
        <v>132</v>
      </c>
    </row>
    <row r="413" s="16" customFormat="1">
      <c r="A413" s="16"/>
      <c r="B413" s="258"/>
      <c r="C413" s="259"/>
      <c r="D413" s="227" t="s">
        <v>142</v>
      </c>
      <c r="E413" s="260" t="s">
        <v>19</v>
      </c>
      <c r="F413" s="261" t="s">
        <v>147</v>
      </c>
      <c r="G413" s="259"/>
      <c r="H413" s="262">
        <v>9.5999999999999996</v>
      </c>
      <c r="I413" s="263"/>
      <c r="J413" s="259"/>
      <c r="K413" s="259"/>
      <c r="L413" s="264"/>
      <c r="M413" s="281"/>
      <c r="N413" s="282"/>
      <c r="O413" s="282"/>
      <c r="P413" s="282"/>
      <c r="Q413" s="282"/>
      <c r="R413" s="282"/>
      <c r="S413" s="282"/>
      <c r="T413" s="283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68" t="s">
        <v>142</v>
      </c>
      <c r="AU413" s="268" t="s">
        <v>82</v>
      </c>
      <c r="AV413" s="16" t="s">
        <v>139</v>
      </c>
      <c r="AW413" s="16" t="s">
        <v>33</v>
      </c>
      <c r="AX413" s="16" t="s">
        <v>80</v>
      </c>
      <c r="AY413" s="268" t="s">
        <v>132</v>
      </c>
    </row>
    <row r="414" s="2" customFormat="1" ht="6.96" customHeight="1">
      <c r="A414" s="41"/>
      <c r="B414" s="62"/>
      <c r="C414" s="63"/>
      <c r="D414" s="63"/>
      <c r="E414" s="63"/>
      <c r="F414" s="63"/>
      <c r="G414" s="63"/>
      <c r="H414" s="63"/>
      <c r="I414" s="63"/>
      <c r="J414" s="63"/>
      <c r="K414" s="63"/>
      <c r="L414" s="47"/>
      <c r="M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</row>
  </sheetData>
  <sheetProtection sheet="1" autoFilter="0" formatColumns="0" formatRows="0" objects="1" scenarios="1" spinCount="100000" saltValue="HKj/SjZT+KoyvhZVr7SHpVblu4jm/z+H/Kuz8hFDeELd6uAWoykP3FV/EINSCSyJLyfzGM3aUapzLId84gVHJQ==" hashValue="mTPbBLbEBfm00iFt7u+2Issma70TxPUhW+UmtWbozEJbqdPdo3dDx/EvkV59n4fwHUnmWLKehr7Nb3NeTGasSA==" algorithmName="SHA-512" password="CEE1"/>
  <autoFilter ref="C99:K413"/>
  <mergeCells count="9">
    <mergeCell ref="E7:H7"/>
    <mergeCell ref="E9:H9"/>
    <mergeCell ref="E18:H18"/>
    <mergeCell ref="E27:H27"/>
    <mergeCell ref="E48:H48"/>
    <mergeCell ref="E50:H50"/>
    <mergeCell ref="E90:H90"/>
    <mergeCell ref="E92:H92"/>
    <mergeCell ref="L2:V2"/>
  </mergeCells>
  <hyperlinks>
    <hyperlink ref="F104" r:id="rId1" display="https://podminky.urs.cz/item/CS_URS_2025_01/131251203"/>
    <hyperlink ref="F110" r:id="rId2" display="https://podminky.urs.cz/item/CS_URS_2025_01/132251252"/>
    <hyperlink ref="F115" r:id="rId3" display="https://podminky.urs.cz/item/CS_URS_2025_01/162751117"/>
    <hyperlink ref="F123" r:id="rId4" display="https://podminky.urs.cz/item/CS_URS_2025_01/162751119"/>
    <hyperlink ref="F127" r:id="rId5" display="https://podminky.urs.cz/item/CS_URS_2025_01/167151101"/>
    <hyperlink ref="F129" r:id="rId6" display="https://podminky.urs.cz/item/CS_URS_2025_01/174151101"/>
    <hyperlink ref="F136" r:id="rId7" display="https://podminky.urs.cz/item/CS_URS_2025_01/171251201"/>
    <hyperlink ref="F144" r:id="rId8" display="https://podminky.urs.cz/item/CS_URS_2025_01/171201231"/>
    <hyperlink ref="F149" r:id="rId9" display="https://podminky.urs.cz/item/CS_URS_2025_01/151101201"/>
    <hyperlink ref="F154" r:id="rId10" display="https://podminky.urs.cz/item/CS_URS_2025_01/151101211"/>
    <hyperlink ref="F156" r:id="rId11" display="https://podminky.urs.cz/item/CS_URS_2025_01/151101301"/>
    <hyperlink ref="F161" r:id="rId12" display="https://podminky.urs.cz/item/CS_URS_2025_01/151101311"/>
    <hyperlink ref="F164" r:id="rId13" display="https://podminky.urs.cz/item/CS_URS_2025_01/919735113"/>
    <hyperlink ref="F169" r:id="rId14" display="https://podminky.urs.cz/item/CS_URS_2025_01/113107183"/>
    <hyperlink ref="F174" r:id="rId15" display="https://podminky.urs.cz/item/CS_URS_2025_01/113107163"/>
    <hyperlink ref="F177" r:id="rId16" display="https://podminky.urs.cz/item/CS_URS_2025_01/274321411"/>
    <hyperlink ref="F182" r:id="rId17" display="https://podminky.urs.cz/item/CS_URS_2025_01/274362021"/>
    <hyperlink ref="F188" r:id="rId18" display="https://podminky.urs.cz/item/CS_URS_2025_01/311261141"/>
    <hyperlink ref="F205" r:id="rId19" display="https://podminky.urs.cz/item/CS_URS_2025_01/342171112"/>
    <hyperlink ref="F215" r:id="rId20" display="https://podminky.urs.cz/item/CS_URS_2025_01/444171112"/>
    <hyperlink ref="F225" r:id="rId21" display="https://podminky.urs.cz/item/CS_URS_2025_01/953946115"/>
    <hyperlink ref="F233" r:id="rId22" display="https://podminky.urs.cz/item/CS_URS_2025_01/953946124"/>
    <hyperlink ref="F240" r:id="rId23" display="https://podminky.urs.cz/item/CS_URS_2025_01/953946135"/>
    <hyperlink ref="F247" r:id="rId24" display="https://podminky.urs.cz/item/CS_URS_2025_01/953946115"/>
    <hyperlink ref="F258" r:id="rId25" display="https://podminky.urs.cz/item/CS_URS_2025_01/577154111"/>
    <hyperlink ref="F265" r:id="rId26" display="https://podminky.urs.cz/item/CS_URS_2025_01/577186111"/>
    <hyperlink ref="F272" r:id="rId27" display="https://podminky.urs.cz/item/CS_URS_2025_01/573211112"/>
    <hyperlink ref="F274" r:id="rId28" display="https://podminky.urs.cz/item/CS_URS_2025_01/564811111"/>
    <hyperlink ref="F280" r:id="rId29" display="https://podminky.urs.cz/item/CS_URS_2025_01/564871116"/>
    <hyperlink ref="F287" r:id="rId30" display="https://podminky.urs.cz/item/CS_URS_2025_01/919121112"/>
    <hyperlink ref="F299" r:id="rId31" display="https://podminky.urs.cz/item/CS_URS_2025_01/941111121"/>
    <hyperlink ref="F306" r:id="rId32" display="https://podminky.urs.cz/item/CS_URS_2025_01/941111221"/>
    <hyperlink ref="F312" r:id="rId33" display="https://podminky.urs.cz/item/CS_URS_2025_01/941111821"/>
    <hyperlink ref="F314" r:id="rId34" display="https://podminky.urs.cz/item/CS_URS_2025_01/946113116"/>
    <hyperlink ref="F319" r:id="rId35" display="https://podminky.urs.cz/item/CS_URS_2025_01/946113216"/>
    <hyperlink ref="F324" r:id="rId36" display="https://podminky.urs.cz/item/CS_URS_2025_01/946113816"/>
    <hyperlink ref="F326" r:id="rId37" display="https://podminky.urs.cz/item/CS_URS_2025_01/946113118"/>
    <hyperlink ref="F328" r:id="rId38" display="https://podminky.urs.cz/item/CS_URS_2025_01/946113218"/>
    <hyperlink ref="F333" r:id="rId39" display="https://podminky.urs.cz/item/CS_URS_2025_01/946113818"/>
    <hyperlink ref="F336" r:id="rId40" display="https://podminky.urs.cz/item/CS_URS_2025_01/952901411"/>
    <hyperlink ref="F341" r:id="rId41" display="https://podminky.urs.cz/item/CS_URS_2025_01/953961114"/>
    <hyperlink ref="F346" r:id="rId42" display="https://podminky.urs.cz/item/CS_URS_2025_01/953961214"/>
    <hyperlink ref="F349" r:id="rId43" display="https://podminky.urs.cz/item/CS_URS_2025_01/997221551"/>
    <hyperlink ref="F351" r:id="rId44" display="https://podminky.urs.cz/item/CS_URS_2025_01/997221559"/>
    <hyperlink ref="F355" r:id="rId45" display="https://podminky.urs.cz/item/CS_URS_2025_01/997221611"/>
    <hyperlink ref="F357" r:id="rId46" display="https://podminky.urs.cz/item/CS_URS_2025_01/997221645"/>
    <hyperlink ref="F359" r:id="rId47" display="https://podminky.urs.cz/item/CS_URS_2025_01/997221655"/>
    <hyperlink ref="F362" r:id="rId48" display="https://podminky.urs.cz/item/CS_URS_2025_01/998014111"/>
    <hyperlink ref="F366" r:id="rId49" display="https://podminky.urs.cz/item/CS_URS_2025_01/764202105"/>
    <hyperlink ref="F369" r:id="rId50" display="https://podminky.urs.cz/item/CS_URS_2025_01/764213456"/>
    <hyperlink ref="F374" r:id="rId51" display="https://podminky.urs.cz/item/CS_URS_2025_01/764216606"/>
    <hyperlink ref="F379" r:id="rId52" display="https://podminky.urs.cz/item/CS_URS_2025_01/764511602"/>
    <hyperlink ref="F381" r:id="rId53" display="https://podminky.urs.cz/item/CS_URS_2025_01/764511643"/>
    <hyperlink ref="F383" r:id="rId54" display="https://podminky.urs.cz/item/CS_URS_2025_01/764518623"/>
    <hyperlink ref="F388" r:id="rId55" display="https://podminky.urs.cz/item/CS_URS_2025_01/998764102"/>
    <hyperlink ref="F391" r:id="rId56" display="https://podminky.urs.cz/item/CS_URS_2025_01/767881124"/>
    <hyperlink ref="F398" r:id="rId57" display="https://podminky.urs.cz/item/CS_URS_2025_01/767881161"/>
    <hyperlink ref="F401" r:id="rId58" display="https://podminky.urs.cz/item/CS_URS_2025_01/998767202"/>
    <hyperlink ref="F406" r:id="rId59" display="https://podminky.urs.cz/item/CS_URS_2025_01/998767202"/>
    <hyperlink ref="F409" r:id="rId60" display="https://podminky.urs.cz/item/CS_URS_2025_01/7830094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Zastřešení skládky inertního posypu střediska Jemnice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565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566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23.25" customHeight="1">
      <c r="A27" s="141"/>
      <c r="B27" s="142"/>
      <c r="C27" s="141"/>
      <c r="D27" s="141"/>
      <c r="E27" s="143" t="s">
        <v>567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ROUND((SUM(BE89:BE115)),  2)</f>
        <v>0</v>
      </c>
      <c r="G33" s="41"/>
      <c r="H33" s="41"/>
      <c r="I33" s="151">
        <v>0.20999999999999999</v>
      </c>
      <c r="J33" s="150">
        <f>ROUND(((SUM(BE89:BE115))*I33),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ROUND((SUM(BF89:BF115)),  2)</f>
        <v>0</v>
      </c>
      <c r="G34" s="41"/>
      <c r="H34" s="41"/>
      <c r="I34" s="151">
        <v>0.12</v>
      </c>
      <c r="J34" s="150">
        <f>ROUND(((SUM(BF89:BF115))*I34),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ROUND((SUM(BG89:BG115)),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ROUND((SUM(BH89:BH115)),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ROUND((SUM(BI89:BI115)),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Zastřešení skládky inertního posypu střediska Jemnice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Ochrana před bleskem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54.45" customHeight="1">
      <c r="A54" s="41"/>
      <c r="B54" s="42"/>
      <c r="C54" s="35" t="s">
        <v>25</v>
      </c>
      <c r="D54" s="43"/>
      <c r="E54" s="43"/>
      <c r="F54" s="30" t="str">
        <f>E15</f>
        <v>KSÚSV, Kosovská 1122/16, Jihlava 58801</v>
      </c>
      <c r="G54" s="43"/>
      <c r="H54" s="43"/>
      <c r="I54" s="35" t="s">
        <v>31</v>
      </c>
      <c r="J54" s="39" t="str">
        <f>E21</f>
        <v>Ing.Josef Slabý, Arnolec 30, Jamné 58827_x0009__x0009__x0009__x0009__x0009__x0009__x0009__x0009__x0009__x0009_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Bc.Adam Novák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568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569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570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571</v>
      </c>
      <c r="E63" s="177"/>
      <c r="F63" s="177"/>
      <c r="G63" s="177"/>
      <c r="H63" s="177"/>
      <c r="I63" s="177"/>
      <c r="J63" s="178">
        <f>J95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572</v>
      </c>
      <c r="E64" s="177"/>
      <c r="F64" s="177"/>
      <c r="G64" s="177"/>
      <c r="H64" s="177"/>
      <c r="I64" s="177"/>
      <c r="J64" s="178">
        <f>J97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573</v>
      </c>
      <c r="E65" s="177"/>
      <c r="F65" s="177"/>
      <c r="G65" s="177"/>
      <c r="H65" s="177"/>
      <c r="I65" s="177"/>
      <c r="J65" s="178">
        <f>J99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574</v>
      </c>
      <c r="E66" s="177"/>
      <c r="F66" s="177"/>
      <c r="G66" s="177"/>
      <c r="H66" s="177"/>
      <c r="I66" s="177"/>
      <c r="J66" s="178">
        <f>J101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575</v>
      </c>
      <c r="E67" s="177"/>
      <c r="F67" s="177"/>
      <c r="G67" s="177"/>
      <c r="H67" s="177"/>
      <c r="I67" s="177"/>
      <c r="J67" s="178">
        <f>J106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576</v>
      </c>
      <c r="E68" s="177"/>
      <c r="F68" s="177"/>
      <c r="G68" s="177"/>
      <c r="H68" s="177"/>
      <c r="I68" s="177"/>
      <c r="J68" s="178">
        <f>J109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577</v>
      </c>
      <c r="E69" s="177"/>
      <c r="F69" s="177"/>
      <c r="G69" s="177"/>
      <c r="H69" s="177"/>
      <c r="I69" s="177"/>
      <c r="J69" s="178">
        <f>J114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117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63" t="str">
        <f>E7</f>
        <v>Zastřešení skládky inertního posypu střediska Jemnice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90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02 - Ochrana před bleskem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 xml:space="preserve"> </v>
      </c>
      <c r="G83" s="43"/>
      <c r="H83" s="43"/>
      <c r="I83" s="35" t="s">
        <v>23</v>
      </c>
      <c r="J83" s="75" t="str">
        <f>IF(J12="","",J12)</f>
        <v>14. 2. 2025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54.45" customHeight="1">
      <c r="A85" s="41"/>
      <c r="B85" s="42"/>
      <c r="C85" s="35" t="s">
        <v>25</v>
      </c>
      <c r="D85" s="43"/>
      <c r="E85" s="43"/>
      <c r="F85" s="30" t="str">
        <f>E15</f>
        <v>KSÚSV, Kosovská 1122/16, Jihlava 58801</v>
      </c>
      <c r="G85" s="43"/>
      <c r="H85" s="43"/>
      <c r="I85" s="35" t="s">
        <v>31</v>
      </c>
      <c r="J85" s="39" t="str">
        <f>E21</f>
        <v>Ing.Josef Slabý, Arnolec 30, Jamné 58827_x0009__x0009__x0009__x0009__x0009__x0009__x0009__x0009__x0009__x0009_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29</v>
      </c>
      <c r="D86" s="43"/>
      <c r="E86" s="43"/>
      <c r="F86" s="30" t="str">
        <f>IF(E18="","",E18)</f>
        <v>Vyplň údaj</v>
      </c>
      <c r="G86" s="43"/>
      <c r="H86" s="43"/>
      <c r="I86" s="35" t="s">
        <v>34</v>
      </c>
      <c r="J86" s="39" t="str">
        <f>E24</f>
        <v>Bc.Adam Novák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118</v>
      </c>
      <c r="D88" s="183" t="s">
        <v>57</v>
      </c>
      <c r="E88" s="183" t="s">
        <v>53</v>
      </c>
      <c r="F88" s="183" t="s">
        <v>54</v>
      </c>
      <c r="G88" s="183" t="s">
        <v>119</v>
      </c>
      <c r="H88" s="183" t="s">
        <v>120</v>
      </c>
      <c r="I88" s="183" t="s">
        <v>121</v>
      </c>
      <c r="J88" s="183" t="s">
        <v>94</v>
      </c>
      <c r="K88" s="184" t="s">
        <v>122</v>
      </c>
      <c r="L88" s="185"/>
      <c r="M88" s="95" t="s">
        <v>19</v>
      </c>
      <c r="N88" s="96" t="s">
        <v>42</v>
      </c>
      <c r="O88" s="96" t="s">
        <v>123</v>
      </c>
      <c r="P88" s="96" t="s">
        <v>124</v>
      </c>
      <c r="Q88" s="96" t="s">
        <v>125</v>
      </c>
      <c r="R88" s="96" t="s">
        <v>126</v>
      </c>
      <c r="S88" s="96" t="s">
        <v>127</v>
      </c>
      <c r="T88" s="97" t="s">
        <v>128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129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</f>
        <v>0</v>
      </c>
      <c r="Q89" s="99"/>
      <c r="R89" s="188">
        <f>R90</f>
        <v>0</v>
      </c>
      <c r="S89" s="99"/>
      <c r="T89" s="189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95</v>
      </c>
      <c r="BK89" s="190">
        <f>BK90</f>
        <v>0</v>
      </c>
    </row>
    <row r="90" s="12" customFormat="1" ht="25.92" customHeight="1">
      <c r="A90" s="12"/>
      <c r="B90" s="191"/>
      <c r="C90" s="192"/>
      <c r="D90" s="193" t="s">
        <v>71</v>
      </c>
      <c r="E90" s="194" t="s">
        <v>578</v>
      </c>
      <c r="F90" s="194" t="s">
        <v>84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P91+P93+P95+P97+P99+P101+P106+P109+P114</f>
        <v>0</v>
      </c>
      <c r="Q90" s="199"/>
      <c r="R90" s="200">
        <f>R91+R93+R95+R97+R99+R101+R106+R109+R114</f>
        <v>0</v>
      </c>
      <c r="S90" s="199"/>
      <c r="T90" s="201">
        <f>T91+T93+T95+T97+T99+T101+T106+T109+T114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146</v>
      </c>
      <c r="AT90" s="203" t="s">
        <v>71</v>
      </c>
      <c r="AU90" s="203" t="s">
        <v>72</v>
      </c>
      <c r="AY90" s="202" t="s">
        <v>132</v>
      </c>
      <c r="BK90" s="204">
        <f>BK91+BK93+BK95+BK97+BK99+BK101+BK106+BK109+BK114</f>
        <v>0</v>
      </c>
    </row>
    <row r="91" s="12" customFormat="1" ht="22.8" customHeight="1">
      <c r="A91" s="12"/>
      <c r="B91" s="191"/>
      <c r="C91" s="192"/>
      <c r="D91" s="193" t="s">
        <v>71</v>
      </c>
      <c r="E91" s="205" t="s">
        <v>579</v>
      </c>
      <c r="F91" s="205" t="s">
        <v>580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P92</f>
        <v>0</v>
      </c>
      <c r="Q91" s="199"/>
      <c r="R91" s="200">
        <f>R92</f>
        <v>0</v>
      </c>
      <c r="S91" s="199"/>
      <c r="T91" s="201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146</v>
      </c>
      <c r="AT91" s="203" t="s">
        <v>71</v>
      </c>
      <c r="AU91" s="203" t="s">
        <v>80</v>
      </c>
      <c r="AY91" s="202" t="s">
        <v>132</v>
      </c>
      <c r="BK91" s="204">
        <f>BK92</f>
        <v>0</v>
      </c>
    </row>
    <row r="92" s="2" customFormat="1" ht="16.5" customHeight="1">
      <c r="A92" s="41"/>
      <c r="B92" s="42"/>
      <c r="C92" s="207" t="s">
        <v>80</v>
      </c>
      <c r="D92" s="207" t="s">
        <v>134</v>
      </c>
      <c r="E92" s="208" t="s">
        <v>581</v>
      </c>
      <c r="F92" s="209" t="s">
        <v>582</v>
      </c>
      <c r="G92" s="210" t="s">
        <v>215</v>
      </c>
      <c r="H92" s="211">
        <v>30</v>
      </c>
      <c r="I92" s="212"/>
      <c r="J92" s="213">
        <f>ROUND(I92*H92,2)</f>
        <v>0</v>
      </c>
      <c r="K92" s="209" t="s">
        <v>19</v>
      </c>
      <c r="L92" s="47"/>
      <c r="M92" s="214" t="s">
        <v>19</v>
      </c>
      <c r="N92" s="215" t="s">
        <v>43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324</v>
      </c>
      <c r="AT92" s="218" t="s">
        <v>134</v>
      </c>
      <c r="AU92" s="218" t="s">
        <v>82</v>
      </c>
      <c r="AY92" s="20" t="s">
        <v>132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80</v>
      </c>
      <c r="BK92" s="219">
        <f>ROUND(I92*H92,2)</f>
        <v>0</v>
      </c>
      <c r="BL92" s="20" t="s">
        <v>324</v>
      </c>
      <c r="BM92" s="218" t="s">
        <v>82</v>
      </c>
    </row>
    <row r="93" s="12" customFormat="1" ht="22.8" customHeight="1">
      <c r="A93" s="12"/>
      <c r="B93" s="191"/>
      <c r="C93" s="192"/>
      <c r="D93" s="193" t="s">
        <v>71</v>
      </c>
      <c r="E93" s="205" t="s">
        <v>583</v>
      </c>
      <c r="F93" s="205" t="s">
        <v>584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P94</f>
        <v>0</v>
      </c>
      <c r="Q93" s="199"/>
      <c r="R93" s="200">
        <f>R94</f>
        <v>0</v>
      </c>
      <c r="S93" s="199"/>
      <c r="T93" s="201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146</v>
      </c>
      <c r="AT93" s="203" t="s">
        <v>71</v>
      </c>
      <c r="AU93" s="203" t="s">
        <v>80</v>
      </c>
      <c r="AY93" s="202" t="s">
        <v>132</v>
      </c>
      <c r="BK93" s="204">
        <f>BK94</f>
        <v>0</v>
      </c>
    </row>
    <row r="94" s="2" customFormat="1" ht="16.5" customHeight="1">
      <c r="A94" s="41"/>
      <c r="B94" s="42"/>
      <c r="C94" s="207" t="s">
        <v>82</v>
      </c>
      <c r="D94" s="207" t="s">
        <v>134</v>
      </c>
      <c r="E94" s="208" t="s">
        <v>585</v>
      </c>
      <c r="F94" s="209" t="s">
        <v>586</v>
      </c>
      <c r="G94" s="210" t="s">
        <v>215</v>
      </c>
      <c r="H94" s="211">
        <v>36</v>
      </c>
      <c r="I94" s="212"/>
      <c r="J94" s="213">
        <f>ROUND(I94*H94,2)</f>
        <v>0</v>
      </c>
      <c r="K94" s="209" t="s">
        <v>19</v>
      </c>
      <c r="L94" s="47"/>
      <c r="M94" s="214" t="s">
        <v>19</v>
      </c>
      <c r="N94" s="215" t="s">
        <v>43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8" t="s">
        <v>324</v>
      </c>
      <c r="AT94" s="218" t="s">
        <v>134</v>
      </c>
      <c r="AU94" s="218" t="s">
        <v>82</v>
      </c>
      <c r="AY94" s="20" t="s">
        <v>132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20" t="s">
        <v>80</v>
      </c>
      <c r="BK94" s="219">
        <f>ROUND(I94*H94,2)</f>
        <v>0</v>
      </c>
      <c r="BL94" s="20" t="s">
        <v>324</v>
      </c>
      <c r="BM94" s="218" t="s">
        <v>139</v>
      </c>
    </row>
    <row r="95" s="12" customFormat="1" ht="22.8" customHeight="1">
      <c r="A95" s="12"/>
      <c r="B95" s="191"/>
      <c r="C95" s="192"/>
      <c r="D95" s="193" t="s">
        <v>71</v>
      </c>
      <c r="E95" s="205" t="s">
        <v>587</v>
      </c>
      <c r="F95" s="205" t="s">
        <v>588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P96</f>
        <v>0</v>
      </c>
      <c r="Q95" s="199"/>
      <c r="R95" s="200">
        <f>R96</f>
        <v>0</v>
      </c>
      <c r="S95" s="199"/>
      <c r="T95" s="201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146</v>
      </c>
      <c r="AT95" s="203" t="s">
        <v>71</v>
      </c>
      <c r="AU95" s="203" t="s">
        <v>80</v>
      </c>
      <c r="AY95" s="202" t="s">
        <v>132</v>
      </c>
      <c r="BK95" s="204">
        <f>BK96</f>
        <v>0</v>
      </c>
    </row>
    <row r="96" s="2" customFormat="1" ht="16.5" customHeight="1">
      <c r="A96" s="41"/>
      <c r="B96" s="42"/>
      <c r="C96" s="207" t="s">
        <v>146</v>
      </c>
      <c r="D96" s="207" t="s">
        <v>134</v>
      </c>
      <c r="E96" s="208" t="s">
        <v>589</v>
      </c>
      <c r="F96" s="209" t="s">
        <v>590</v>
      </c>
      <c r="G96" s="210" t="s">
        <v>215</v>
      </c>
      <c r="H96" s="211">
        <v>80</v>
      </c>
      <c r="I96" s="212"/>
      <c r="J96" s="213">
        <f>ROUND(I96*H96,2)</f>
        <v>0</v>
      </c>
      <c r="K96" s="209" t="s">
        <v>19</v>
      </c>
      <c r="L96" s="47"/>
      <c r="M96" s="214" t="s">
        <v>19</v>
      </c>
      <c r="N96" s="215" t="s">
        <v>43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324</v>
      </c>
      <c r="AT96" s="218" t="s">
        <v>134</v>
      </c>
      <c r="AU96" s="218" t="s">
        <v>82</v>
      </c>
      <c r="AY96" s="20" t="s">
        <v>132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80</v>
      </c>
      <c r="BK96" s="219">
        <f>ROUND(I96*H96,2)</f>
        <v>0</v>
      </c>
      <c r="BL96" s="20" t="s">
        <v>324</v>
      </c>
      <c r="BM96" s="218" t="s">
        <v>154</v>
      </c>
    </row>
    <row r="97" s="12" customFormat="1" ht="22.8" customHeight="1">
      <c r="A97" s="12"/>
      <c r="B97" s="191"/>
      <c r="C97" s="192"/>
      <c r="D97" s="193" t="s">
        <v>71</v>
      </c>
      <c r="E97" s="205" t="s">
        <v>591</v>
      </c>
      <c r="F97" s="205" t="s">
        <v>592</v>
      </c>
      <c r="G97" s="192"/>
      <c r="H97" s="192"/>
      <c r="I97" s="195"/>
      <c r="J97" s="206">
        <f>BK97</f>
        <v>0</v>
      </c>
      <c r="K97" s="192"/>
      <c r="L97" s="197"/>
      <c r="M97" s="198"/>
      <c r="N97" s="199"/>
      <c r="O97" s="199"/>
      <c r="P97" s="200">
        <f>P98</f>
        <v>0</v>
      </c>
      <c r="Q97" s="199"/>
      <c r="R97" s="200">
        <f>R98</f>
        <v>0</v>
      </c>
      <c r="S97" s="199"/>
      <c r="T97" s="201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2" t="s">
        <v>146</v>
      </c>
      <c r="AT97" s="203" t="s">
        <v>71</v>
      </c>
      <c r="AU97" s="203" t="s">
        <v>80</v>
      </c>
      <c r="AY97" s="202" t="s">
        <v>132</v>
      </c>
      <c r="BK97" s="204">
        <f>BK98</f>
        <v>0</v>
      </c>
    </row>
    <row r="98" s="2" customFormat="1" ht="16.5" customHeight="1">
      <c r="A98" s="41"/>
      <c r="B98" s="42"/>
      <c r="C98" s="207" t="s">
        <v>139</v>
      </c>
      <c r="D98" s="207" t="s">
        <v>134</v>
      </c>
      <c r="E98" s="208" t="s">
        <v>593</v>
      </c>
      <c r="F98" s="209" t="s">
        <v>594</v>
      </c>
      <c r="G98" s="210" t="s">
        <v>595</v>
      </c>
      <c r="H98" s="211">
        <v>4</v>
      </c>
      <c r="I98" s="212"/>
      <c r="J98" s="213">
        <f>ROUND(I98*H98,2)</f>
        <v>0</v>
      </c>
      <c r="K98" s="209" t="s">
        <v>19</v>
      </c>
      <c r="L98" s="47"/>
      <c r="M98" s="214" t="s">
        <v>19</v>
      </c>
      <c r="N98" s="215" t="s">
        <v>43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324</v>
      </c>
      <c r="AT98" s="218" t="s">
        <v>134</v>
      </c>
      <c r="AU98" s="218" t="s">
        <v>82</v>
      </c>
      <c r="AY98" s="20" t="s">
        <v>132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80</v>
      </c>
      <c r="BK98" s="219">
        <f>ROUND(I98*H98,2)</f>
        <v>0</v>
      </c>
      <c r="BL98" s="20" t="s">
        <v>324</v>
      </c>
      <c r="BM98" s="218" t="s">
        <v>162</v>
      </c>
    </row>
    <row r="99" s="12" customFormat="1" ht="22.8" customHeight="1">
      <c r="A99" s="12"/>
      <c r="B99" s="191"/>
      <c r="C99" s="192"/>
      <c r="D99" s="193" t="s">
        <v>71</v>
      </c>
      <c r="E99" s="205" t="s">
        <v>596</v>
      </c>
      <c r="F99" s="205" t="s">
        <v>597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P100</f>
        <v>0</v>
      </c>
      <c r="Q99" s="199"/>
      <c r="R99" s="200">
        <f>R100</f>
        <v>0</v>
      </c>
      <c r="S99" s="199"/>
      <c r="T99" s="201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146</v>
      </c>
      <c r="AT99" s="203" t="s">
        <v>71</v>
      </c>
      <c r="AU99" s="203" t="s">
        <v>80</v>
      </c>
      <c r="AY99" s="202" t="s">
        <v>132</v>
      </c>
      <c r="BK99" s="204">
        <f>BK100</f>
        <v>0</v>
      </c>
    </row>
    <row r="100" s="2" customFormat="1" ht="16.5" customHeight="1">
      <c r="A100" s="41"/>
      <c r="B100" s="42"/>
      <c r="C100" s="207" t="s">
        <v>165</v>
      </c>
      <c r="D100" s="207" t="s">
        <v>134</v>
      </c>
      <c r="E100" s="208" t="s">
        <v>598</v>
      </c>
      <c r="F100" s="209" t="s">
        <v>599</v>
      </c>
      <c r="G100" s="210" t="s">
        <v>595</v>
      </c>
      <c r="H100" s="211">
        <v>30</v>
      </c>
      <c r="I100" s="212"/>
      <c r="J100" s="213">
        <f>ROUND(I100*H100,2)</f>
        <v>0</v>
      </c>
      <c r="K100" s="209" t="s">
        <v>19</v>
      </c>
      <c r="L100" s="47"/>
      <c r="M100" s="214" t="s">
        <v>19</v>
      </c>
      <c r="N100" s="215" t="s">
        <v>43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324</v>
      </c>
      <c r="AT100" s="218" t="s">
        <v>134</v>
      </c>
      <c r="AU100" s="218" t="s">
        <v>82</v>
      </c>
      <c r="AY100" s="20" t="s">
        <v>132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80</v>
      </c>
      <c r="BK100" s="219">
        <f>ROUND(I100*H100,2)</f>
        <v>0</v>
      </c>
      <c r="BL100" s="20" t="s">
        <v>324</v>
      </c>
      <c r="BM100" s="218" t="s">
        <v>168</v>
      </c>
    </row>
    <row r="101" s="12" customFormat="1" ht="22.8" customHeight="1">
      <c r="A101" s="12"/>
      <c r="B101" s="191"/>
      <c r="C101" s="192"/>
      <c r="D101" s="193" t="s">
        <v>71</v>
      </c>
      <c r="E101" s="205" t="s">
        <v>600</v>
      </c>
      <c r="F101" s="205" t="s">
        <v>601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SUM(P102:P105)</f>
        <v>0</v>
      </c>
      <c r="Q101" s="199"/>
      <c r="R101" s="200">
        <f>SUM(R102:R105)</f>
        <v>0</v>
      </c>
      <c r="S101" s="199"/>
      <c r="T101" s="201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146</v>
      </c>
      <c r="AT101" s="203" t="s">
        <v>71</v>
      </c>
      <c r="AU101" s="203" t="s">
        <v>80</v>
      </c>
      <c r="AY101" s="202" t="s">
        <v>132</v>
      </c>
      <c r="BK101" s="204">
        <f>SUM(BK102:BK105)</f>
        <v>0</v>
      </c>
    </row>
    <row r="102" s="2" customFormat="1" ht="16.5" customHeight="1">
      <c r="A102" s="41"/>
      <c r="B102" s="42"/>
      <c r="C102" s="207" t="s">
        <v>154</v>
      </c>
      <c r="D102" s="207" t="s">
        <v>134</v>
      </c>
      <c r="E102" s="208" t="s">
        <v>602</v>
      </c>
      <c r="F102" s="209" t="s">
        <v>603</v>
      </c>
      <c r="G102" s="210" t="s">
        <v>595</v>
      </c>
      <c r="H102" s="211">
        <v>4</v>
      </c>
      <c r="I102" s="212"/>
      <c r="J102" s="213">
        <f>ROUND(I102*H102,2)</f>
        <v>0</v>
      </c>
      <c r="K102" s="209" t="s">
        <v>19</v>
      </c>
      <c r="L102" s="47"/>
      <c r="M102" s="214" t="s">
        <v>19</v>
      </c>
      <c r="N102" s="215" t="s">
        <v>43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324</v>
      </c>
      <c r="AT102" s="218" t="s">
        <v>134</v>
      </c>
      <c r="AU102" s="218" t="s">
        <v>82</v>
      </c>
      <c r="AY102" s="20" t="s">
        <v>132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80</v>
      </c>
      <c r="BK102" s="219">
        <f>ROUND(I102*H102,2)</f>
        <v>0</v>
      </c>
      <c r="BL102" s="20" t="s">
        <v>324</v>
      </c>
      <c r="BM102" s="218" t="s">
        <v>8</v>
      </c>
    </row>
    <row r="103" s="2" customFormat="1" ht="16.5" customHeight="1">
      <c r="A103" s="41"/>
      <c r="B103" s="42"/>
      <c r="C103" s="207" t="s">
        <v>176</v>
      </c>
      <c r="D103" s="207" t="s">
        <v>134</v>
      </c>
      <c r="E103" s="208" t="s">
        <v>604</v>
      </c>
      <c r="F103" s="209" t="s">
        <v>605</v>
      </c>
      <c r="G103" s="210" t="s">
        <v>595</v>
      </c>
      <c r="H103" s="211">
        <v>10</v>
      </c>
      <c r="I103" s="212"/>
      <c r="J103" s="213">
        <f>ROUND(I103*H103,2)</f>
        <v>0</v>
      </c>
      <c r="K103" s="209" t="s">
        <v>19</v>
      </c>
      <c r="L103" s="47"/>
      <c r="M103" s="214" t="s">
        <v>19</v>
      </c>
      <c r="N103" s="215" t="s">
        <v>43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324</v>
      </c>
      <c r="AT103" s="218" t="s">
        <v>134</v>
      </c>
      <c r="AU103" s="218" t="s">
        <v>82</v>
      </c>
      <c r="AY103" s="20" t="s">
        <v>132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80</v>
      </c>
      <c r="BK103" s="219">
        <f>ROUND(I103*H103,2)</f>
        <v>0</v>
      </c>
      <c r="BL103" s="20" t="s">
        <v>324</v>
      </c>
      <c r="BM103" s="218" t="s">
        <v>179</v>
      </c>
    </row>
    <row r="104" s="2" customFormat="1" ht="16.5" customHeight="1">
      <c r="A104" s="41"/>
      <c r="B104" s="42"/>
      <c r="C104" s="207" t="s">
        <v>162</v>
      </c>
      <c r="D104" s="207" t="s">
        <v>134</v>
      </c>
      <c r="E104" s="208" t="s">
        <v>606</v>
      </c>
      <c r="F104" s="209" t="s">
        <v>607</v>
      </c>
      <c r="G104" s="210" t="s">
        <v>595</v>
      </c>
      <c r="H104" s="211">
        <v>24</v>
      </c>
      <c r="I104" s="212"/>
      <c r="J104" s="213">
        <f>ROUND(I104*H104,2)</f>
        <v>0</v>
      </c>
      <c r="K104" s="209" t="s">
        <v>19</v>
      </c>
      <c r="L104" s="47"/>
      <c r="M104" s="214" t="s">
        <v>19</v>
      </c>
      <c r="N104" s="215" t="s">
        <v>43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324</v>
      </c>
      <c r="AT104" s="218" t="s">
        <v>134</v>
      </c>
      <c r="AU104" s="218" t="s">
        <v>82</v>
      </c>
      <c r="AY104" s="20" t="s">
        <v>132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80</v>
      </c>
      <c r="BK104" s="219">
        <f>ROUND(I104*H104,2)</f>
        <v>0</v>
      </c>
      <c r="BL104" s="20" t="s">
        <v>324</v>
      </c>
      <c r="BM104" s="218" t="s">
        <v>185</v>
      </c>
    </row>
    <row r="105" s="2" customFormat="1" ht="16.5" customHeight="1">
      <c r="A105" s="41"/>
      <c r="B105" s="42"/>
      <c r="C105" s="207" t="s">
        <v>190</v>
      </c>
      <c r="D105" s="207" t="s">
        <v>134</v>
      </c>
      <c r="E105" s="208" t="s">
        <v>608</v>
      </c>
      <c r="F105" s="209" t="s">
        <v>609</v>
      </c>
      <c r="G105" s="210" t="s">
        <v>595</v>
      </c>
      <c r="H105" s="211">
        <v>10</v>
      </c>
      <c r="I105" s="212"/>
      <c r="J105" s="213">
        <f>ROUND(I105*H105,2)</f>
        <v>0</v>
      </c>
      <c r="K105" s="209" t="s">
        <v>19</v>
      </c>
      <c r="L105" s="47"/>
      <c r="M105" s="214" t="s">
        <v>19</v>
      </c>
      <c r="N105" s="215" t="s">
        <v>43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324</v>
      </c>
      <c r="AT105" s="218" t="s">
        <v>134</v>
      </c>
      <c r="AU105" s="218" t="s">
        <v>82</v>
      </c>
      <c r="AY105" s="20" t="s">
        <v>132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80</v>
      </c>
      <c r="BK105" s="219">
        <f>ROUND(I105*H105,2)</f>
        <v>0</v>
      </c>
      <c r="BL105" s="20" t="s">
        <v>324</v>
      </c>
      <c r="BM105" s="218" t="s">
        <v>194</v>
      </c>
    </row>
    <row r="106" s="12" customFormat="1" ht="22.8" customHeight="1">
      <c r="A106" s="12"/>
      <c r="B106" s="191"/>
      <c r="C106" s="192"/>
      <c r="D106" s="193" t="s">
        <v>71</v>
      </c>
      <c r="E106" s="205" t="s">
        <v>610</v>
      </c>
      <c r="F106" s="205" t="s">
        <v>611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SUM(P107:P108)</f>
        <v>0</v>
      </c>
      <c r="Q106" s="199"/>
      <c r="R106" s="200">
        <f>SUM(R107:R108)</f>
        <v>0</v>
      </c>
      <c r="S106" s="199"/>
      <c r="T106" s="201">
        <f>SUM(T107:T108)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146</v>
      </c>
      <c r="AT106" s="203" t="s">
        <v>71</v>
      </c>
      <c r="AU106" s="203" t="s">
        <v>80</v>
      </c>
      <c r="AY106" s="202" t="s">
        <v>132</v>
      </c>
      <c r="BK106" s="204">
        <f>SUM(BK107:BK108)</f>
        <v>0</v>
      </c>
    </row>
    <row r="107" s="2" customFormat="1" ht="16.5" customHeight="1">
      <c r="A107" s="41"/>
      <c r="B107" s="42"/>
      <c r="C107" s="207" t="s">
        <v>168</v>
      </c>
      <c r="D107" s="207" t="s">
        <v>134</v>
      </c>
      <c r="E107" s="208" t="s">
        <v>612</v>
      </c>
      <c r="F107" s="209" t="s">
        <v>613</v>
      </c>
      <c r="G107" s="210" t="s">
        <v>595</v>
      </c>
      <c r="H107" s="211">
        <v>10</v>
      </c>
      <c r="I107" s="212"/>
      <c r="J107" s="213">
        <f>ROUND(I107*H107,2)</f>
        <v>0</v>
      </c>
      <c r="K107" s="209" t="s">
        <v>19</v>
      </c>
      <c r="L107" s="47"/>
      <c r="M107" s="214" t="s">
        <v>19</v>
      </c>
      <c r="N107" s="215" t="s">
        <v>43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324</v>
      </c>
      <c r="AT107" s="218" t="s">
        <v>134</v>
      </c>
      <c r="AU107" s="218" t="s">
        <v>82</v>
      </c>
      <c r="AY107" s="20" t="s">
        <v>132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80</v>
      </c>
      <c r="BK107" s="219">
        <f>ROUND(I107*H107,2)</f>
        <v>0</v>
      </c>
      <c r="BL107" s="20" t="s">
        <v>324</v>
      </c>
      <c r="BM107" s="218" t="s">
        <v>199</v>
      </c>
    </row>
    <row r="108" s="2" customFormat="1" ht="16.5" customHeight="1">
      <c r="A108" s="41"/>
      <c r="B108" s="42"/>
      <c r="C108" s="207" t="s">
        <v>201</v>
      </c>
      <c r="D108" s="207" t="s">
        <v>134</v>
      </c>
      <c r="E108" s="208" t="s">
        <v>614</v>
      </c>
      <c r="F108" s="209" t="s">
        <v>615</v>
      </c>
      <c r="G108" s="210" t="s">
        <v>595</v>
      </c>
      <c r="H108" s="211">
        <v>20</v>
      </c>
      <c r="I108" s="212"/>
      <c r="J108" s="213">
        <f>ROUND(I108*H108,2)</f>
        <v>0</v>
      </c>
      <c r="K108" s="209" t="s">
        <v>19</v>
      </c>
      <c r="L108" s="47"/>
      <c r="M108" s="214" t="s">
        <v>19</v>
      </c>
      <c r="N108" s="215" t="s">
        <v>43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324</v>
      </c>
      <c r="AT108" s="218" t="s">
        <v>134</v>
      </c>
      <c r="AU108" s="218" t="s">
        <v>82</v>
      </c>
      <c r="AY108" s="20" t="s">
        <v>132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80</v>
      </c>
      <c r="BK108" s="219">
        <f>ROUND(I108*H108,2)</f>
        <v>0</v>
      </c>
      <c r="BL108" s="20" t="s">
        <v>324</v>
      </c>
      <c r="BM108" s="218" t="s">
        <v>204</v>
      </c>
    </row>
    <row r="109" s="12" customFormat="1" ht="22.8" customHeight="1">
      <c r="A109" s="12"/>
      <c r="B109" s="191"/>
      <c r="C109" s="192"/>
      <c r="D109" s="193" t="s">
        <v>71</v>
      </c>
      <c r="E109" s="205" t="s">
        <v>616</v>
      </c>
      <c r="F109" s="205" t="s">
        <v>617</v>
      </c>
      <c r="G109" s="192"/>
      <c r="H109" s="192"/>
      <c r="I109" s="195"/>
      <c r="J109" s="206">
        <f>BK109</f>
        <v>0</v>
      </c>
      <c r="K109" s="192"/>
      <c r="L109" s="197"/>
      <c r="M109" s="198"/>
      <c r="N109" s="199"/>
      <c r="O109" s="199"/>
      <c r="P109" s="200">
        <f>SUM(P110:P113)</f>
        <v>0</v>
      </c>
      <c r="Q109" s="199"/>
      <c r="R109" s="200">
        <f>SUM(R110:R113)</f>
        <v>0</v>
      </c>
      <c r="S109" s="199"/>
      <c r="T109" s="201">
        <f>SUM(T110:T113)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2" t="s">
        <v>146</v>
      </c>
      <c r="AT109" s="203" t="s">
        <v>71</v>
      </c>
      <c r="AU109" s="203" t="s">
        <v>80</v>
      </c>
      <c r="AY109" s="202" t="s">
        <v>132</v>
      </c>
      <c r="BK109" s="204">
        <f>SUM(BK110:BK113)</f>
        <v>0</v>
      </c>
    </row>
    <row r="110" s="2" customFormat="1" ht="16.5" customHeight="1">
      <c r="A110" s="41"/>
      <c r="B110" s="42"/>
      <c r="C110" s="207" t="s">
        <v>8</v>
      </c>
      <c r="D110" s="207" t="s">
        <v>134</v>
      </c>
      <c r="E110" s="208" t="s">
        <v>618</v>
      </c>
      <c r="F110" s="209" t="s">
        <v>619</v>
      </c>
      <c r="G110" s="210" t="s">
        <v>595</v>
      </c>
      <c r="H110" s="211">
        <v>30</v>
      </c>
      <c r="I110" s="212"/>
      <c r="J110" s="213">
        <f>ROUND(I110*H110,2)</f>
        <v>0</v>
      </c>
      <c r="K110" s="209" t="s">
        <v>19</v>
      </c>
      <c r="L110" s="47"/>
      <c r="M110" s="214" t="s">
        <v>19</v>
      </c>
      <c r="N110" s="215" t="s">
        <v>43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324</v>
      </c>
      <c r="AT110" s="218" t="s">
        <v>134</v>
      </c>
      <c r="AU110" s="218" t="s">
        <v>82</v>
      </c>
      <c r="AY110" s="20" t="s">
        <v>132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80</v>
      </c>
      <c r="BK110" s="219">
        <f>ROUND(I110*H110,2)</f>
        <v>0</v>
      </c>
      <c r="BL110" s="20" t="s">
        <v>324</v>
      </c>
      <c r="BM110" s="218" t="s">
        <v>209</v>
      </c>
    </row>
    <row r="111" s="2" customFormat="1" ht="16.5" customHeight="1">
      <c r="A111" s="41"/>
      <c r="B111" s="42"/>
      <c r="C111" s="207" t="s">
        <v>212</v>
      </c>
      <c r="D111" s="207" t="s">
        <v>134</v>
      </c>
      <c r="E111" s="208" t="s">
        <v>620</v>
      </c>
      <c r="F111" s="209" t="s">
        <v>621</v>
      </c>
      <c r="G111" s="210" t="s">
        <v>595</v>
      </c>
      <c r="H111" s="211">
        <v>48</v>
      </c>
      <c r="I111" s="212"/>
      <c r="J111" s="213">
        <f>ROUND(I111*H111,2)</f>
        <v>0</v>
      </c>
      <c r="K111" s="209" t="s">
        <v>19</v>
      </c>
      <c r="L111" s="47"/>
      <c r="M111" s="214" t="s">
        <v>19</v>
      </c>
      <c r="N111" s="215" t="s">
        <v>43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324</v>
      </c>
      <c r="AT111" s="218" t="s">
        <v>134</v>
      </c>
      <c r="AU111" s="218" t="s">
        <v>82</v>
      </c>
      <c r="AY111" s="20" t="s">
        <v>132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80</v>
      </c>
      <c r="BK111" s="219">
        <f>ROUND(I111*H111,2)</f>
        <v>0</v>
      </c>
      <c r="BL111" s="20" t="s">
        <v>324</v>
      </c>
      <c r="BM111" s="218" t="s">
        <v>216</v>
      </c>
    </row>
    <row r="112" s="2" customFormat="1" ht="16.5" customHeight="1">
      <c r="A112" s="41"/>
      <c r="B112" s="42"/>
      <c r="C112" s="207" t="s">
        <v>179</v>
      </c>
      <c r="D112" s="207" t="s">
        <v>134</v>
      </c>
      <c r="E112" s="208" t="s">
        <v>622</v>
      </c>
      <c r="F112" s="209" t="s">
        <v>623</v>
      </c>
      <c r="G112" s="210" t="s">
        <v>595</v>
      </c>
      <c r="H112" s="211">
        <v>10</v>
      </c>
      <c r="I112" s="212"/>
      <c r="J112" s="213">
        <f>ROUND(I112*H112,2)</f>
        <v>0</v>
      </c>
      <c r="K112" s="209" t="s">
        <v>19</v>
      </c>
      <c r="L112" s="47"/>
      <c r="M112" s="214" t="s">
        <v>19</v>
      </c>
      <c r="N112" s="215" t="s">
        <v>43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324</v>
      </c>
      <c r="AT112" s="218" t="s">
        <v>134</v>
      </c>
      <c r="AU112" s="218" t="s">
        <v>82</v>
      </c>
      <c r="AY112" s="20" t="s">
        <v>132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80</v>
      </c>
      <c r="BK112" s="219">
        <f>ROUND(I112*H112,2)</f>
        <v>0</v>
      </c>
      <c r="BL112" s="20" t="s">
        <v>324</v>
      </c>
      <c r="BM112" s="218" t="s">
        <v>221</v>
      </c>
    </row>
    <row r="113" s="2" customFormat="1" ht="16.5" customHeight="1">
      <c r="A113" s="41"/>
      <c r="B113" s="42"/>
      <c r="C113" s="207" t="s">
        <v>188</v>
      </c>
      <c r="D113" s="207" t="s">
        <v>134</v>
      </c>
      <c r="E113" s="208" t="s">
        <v>624</v>
      </c>
      <c r="F113" s="209" t="s">
        <v>625</v>
      </c>
      <c r="G113" s="210" t="s">
        <v>595</v>
      </c>
      <c r="H113" s="211">
        <v>22</v>
      </c>
      <c r="I113" s="212"/>
      <c r="J113" s="213">
        <f>ROUND(I113*H113,2)</f>
        <v>0</v>
      </c>
      <c r="K113" s="209" t="s">
        <v>19</v>
      </c>
      <c r="L113" s="47"/>
      <c r="M113" s="214" t="s">
        <v>19</v>
      </c>
      <c r="N113" s="215" t="s">
        <v>43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324</v>
      </c>
      <c r="AT113" s="218" t="s">
        <v>134</v>
      </c>
      <c r="AU113" s="218" t="s">
        <v>82</v>
      </c>
      <c r="AY113" s="20" t="s">
        <v>132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80</v>
      </c>
      <c r="BK113" s="219">
        <f>ROUND(I113*H113,2)</f>
        <v>0</v>
      </c>
      <c r="BL113" s="20" t="s">
        <v>324</v>
      </c>
      <c r="BM113" s="218" t="s">
        <v>226</v>
      </c>
    </row>
    <row r="114" s="12" customFormat="1" ht="22.8" customHeight="1">
      <c r="A114" s="12"/>
      <c r="B114" s="191"/>
      <c r="C114" s="192"/>
      <c r="D114" s="193" t="s">
        <v>71</v>
      </c>
      <c r="E114" s="205" t="s">
        <v>626</v>
      </c>
      <c r="F114" s="205" t="s">
        <v>627</v>
      </c>
      <c r="G114" s="192"/>
      <c r="H114" s="192"/>
      <c r="I114" s="195"/>
      <c r="J114" s="206">
        <f>BK114</f>
        <v>0</v>
      </c>
      <c r="K114" s="192"/>
      <c r="L114" s="197"/>
      <c r="M114" s="198"/>
      <c r="N114" s="199"/>
      <c r="O114" s="199"/>
      <c r="P114" s="200">
        <f>P115</f>
        <v>0</v>
      </c>
      <c r="Q114" s="199"/>
      <c r="R114" s="200">
        <f>R115</f>
        <v>0</v>
      </c>
      <c r="S114" s="199"/>
      <c r="T114" s="201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2" t="s">
        <v>146</v>
      </c>
      <c r="AT114" s="203" t="s">
        <v>71</v>
      </c>
      <c r="AU114" s="203" t="s">
        <v>80</v>
      </c>
      <c r="AY114" s="202" t="s">
        <v>132</v>
      </c>
      <c r="BK114" s="204">
        <f>BK115</f>
        <v>0</v>
      </c>
    </row>
    <row r="115" s="2" customFormat="1" ht="16.5" customHeight="1">
      <c r="A115" s="41"/>
      <c r="B115" s="42"/>
      <c r="C115" s="207" t="s">
        <v>185</v>
      </c>
      <c r="D115" s="207" t="s">
        <v>134</v>
      </c>
      <c r="E115" s="208" t="s">
        <v>628</v>
      </c>
      <c r="F115" s="209" t="s">
        <v>629</v>
      </c>
      <c r="G115" s="210" t="s">
        <v>630</v>
      </c>
      <c r="H115" s="211">
        <v>4</v>
      </c>
      <c r="I115" s="212"/>
      <c r="J115" s="213">
        <f>ROUND(I115*H115,2)</f>
        <v>0</v>
      </c>
      <c r="K115" s="209" t="s">
        <v>19</v>
      </c>
      <c r="L115" s="47"/>
      <c r="M115" s="284" t="s">
        <v>19</v>
      </c>
      <c r="N115" s="285" t="s">
        <v>43</v>
      </c>
      <c r="O115" s="286"/>
      <c r="P115" s="287">
        <f>O115*H115</f>
        <v>0</v>
      </c>
      <c r="Q115" s="287">
        <v>0</v>
      </c>
      <c r="R115" s="287">
        <f>Q115*H115</f>
        <v>0</v>
      </c>
      <c r="S115" s="287">
        <v>0</v>
      </c>
      <c r="T115" s="28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8" t="s">
        <v>324</v>
      </c>
      <c r="AT115" s="218" t="s">
        <v>134</v>
      </c>
      <c r="AU115" s="218" t="s">
        <v>82</v>
      </c>
      <c r="AY115" s="20" t="s">
        <v>132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20" t="s">
        <v>80</v>
      </c>
      <c r="BK115" s="219">
        <f>ROUND(I115*H115,2)</f>
        <v>0</v>
      </c>
      <c r="BL115" s="20" t="s">
        <v>324</v>
      </c>
      <c r="BM115" s="218" t="s">
        <v>231</v>
      </c>
    </row>
    <row r="116" s="2" customFormat="1" ht="6.96" customHeight="1">
      <c r="A116" s="41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47"/>
      <c r="M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</row>
  </sheetData>
  <sheetProtection sheet="1" autoFilter="0" formatColumns="0" formatRows="0" objects="1" scenarios="1" spinCount="100000" saltValue="4RgpRp355iFtn2IkKbLoK1xs8AVLuZzLHTPE1BeQKJXO6+lYo2ODRZzJgTzL6mLnYgxkpjHT12eZh1GFtCWnqg==" hashValue="m6bQbpxjxCvoedRCgpku5fh83H0Rcl1uRJiYdfOTDvSUehRGAipklr28F98xDdrTnI2B1WYTwVRJ9E/nzlwOSA==" algorithmName="SHA-512" password="CEE1"/>
  <autoFilter ref="C88:K11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89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stavby'!K6</f>
        <v>Zastřešení skládky inertního posypu střediska Jemnice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631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14. 2. 2025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28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ROUND(J80,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ROUND((SUM(BE80:BE88)),  2)</f>
        <v>0</v>
      </c>
      <c r="G33" s="41"/>
      <c r="H33" s="41"/>
      <c r="I33" s="151">
        <v>0.20999999999999999</v>
      </c>
      <c r="J33" s="150">
        <f>ROUND(((SUM(BE80:BE88))*I33),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ROUND((SUM(BF80:BF88)),  2)</f>
        <v>0</v>
      </c>
      <c r="G34" s="41"/>
      <c r="H34" s="41"/>
      <c r="I34" s="151">
        <v>0.12</v>
      </c>
      <c r="J34" s="150">
        <f>ROUND(((SUM(BF80:BF88))*I34),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ROUND((SUM(BG80:BG88)),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ROUND((SUM(BH80:BH88)),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ROUND((SUM(BI80:BI88)),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Zastřešení skládky inertního posypu střediska Jemnice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...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14. 2. 2025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54.45" customHeight="1">
      <c r="A54" s="41"/>
      <c r="B54" s="42"/>
      <c r="C54" s="35" t="s">
        <v>25</v>
      </c>
      <c r="D54" s="43"/>
      <c r="E54" s="43"/>
      <c r="F54" s="30" t="str">
        <f>E15</f>
        <v>KSÚSV, Kosovská 1122/16, Jihlava 58801</v>
      </c>
      <c r="G54" s="43"/>
      <c r="H54" s="43"/>
      <c r="I54" s="35" t="s">
        <v>31</v>
      </c>
      <c r="J54" s="39" t="str">
        <f>E21</f>
        <v>Ing.Josef Slabý, Arnolec 30, Jamné 58827_x0009__x0009__x0009__x0009__x0009__x0009__x0009__x0009__x0009__x0009_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Fr.Neuwirth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93</v>
      </c>
      <c r="D57" s="165"/>
      <c r="E57" s="165"/>
      <c r="F57" s="165"/>
      <c r="G57" s="165"/>
      <c r="H57" s="165"/>
      <c r="I57" s="165"/>
      <c r="J57" s="166" t="s">
        <v>94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95</v>
      </c>
    </row>
    <row r="60" s="9" customFormat="1" ht="24.96" customHeight="1">
      <c r="A60" s="9"/>
      <c r="B60" s="168"/>
      <c r="C60" s="169"/>
      <c r="D60" s="170" t="s">
        <v>632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3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117</v>
      </c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63" t="str">
        <f>E7</f>
        <v>Zastřešení skládky inertního posypu střediska Jemnice</v>
      </c>
      <c r="F70" s="35"/>
      <c r="G70" s="35"/>
      <c r="H70" s="35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90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...</v>
      </c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21</v>
      </c>
      <c r="D74" s="43"/>
      <c r="E74" s="43"/>
      <c r="F74" s="30" t="str">
        <f>F12</f>
        <v xml:space="preserve"> </v>
      </c>
      <c r="G74" s="43"/>
      <c r="H74" s="43"/>
      <c r="I74" s="35" t="s">
        <v>23</v>
      </c>
      <c r="J74" s="75" t="str">
        <f>IF(J12="","",J12)</f>
        <v>14. 2. 2025</v>
      </c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54.45" customHeight="1">
      <c r="A76" s="41"/>
      <c r="B76" s="42"/>
      <c r="C76" s="35" t="s">
        <v>25</v>
      </c>
      <c r="D76" s="43"/>
      <c r="E76" s="43"/>
      <c r="F76" s="30" t="str">
        <f>E15</f>
        <v>KSÚSV, Kosovská 1122/16, Jihlava 58801</v>
      </c>
      <c r="G76" s="43"/>
      <c r="H76" s="43"/>
      <c r="I76" s="35" t="s">
        <v>31</v>
      </c>
      <c r="J76" s="39" t="str">
        <f>E21</f>
        <v>Ing.Josef Slabý, Arnolec 30, Jamné 58827_x0009__x0009__x0009__x0009__x0009__x0009__x0009__x0009__x0009__x0009_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29</v>
      </c>
      <c r="D77" s="43"/>
      <c r="E77" s="43"/>
      <c r="F77" s="30" t="str">
        <f>IF(E18="","",E18)</f>
        <v>Vyplň údaj</v>
      </c>
      <c r="G77" s="43"/>
      <c r="H77" s="43"/>
      <c r="I77" s="35" t="s">
        <v>34</v>
      </c>
      <c r="J77" s="39" t="str">
        <f>E24</f>
        <v>Fr.Neuwirth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0"/>
      <c r="B79" s="181"/>
      <c r="C79" s="182" t="s">
        <v>118</v>
      </c>
      <c r="D79" s="183" t="s">
        <v>57</v>
      </c>
      <c r="E79" s="183" t="s">
        <v>53</v>
      </c>
      <c r="F79" s="183" t="s">
        <v>54</v>
      </c>
      <c r="G79" s="183" t="s">
        <v>119</v>
      </c>
      <c r="H79" s="183" t="s">
        <v>120</v>
      </c>
      <c r="I79" s="183" t="s">
        <v>121</v>
      </c>
      <c r="J79" s="183" t="s">
        <v>94</v>
      </c>
      <c r="K79" s="184" t="s">
        <v>122</v>
      </c>
      <c r="L79" s="185"/>
      <c r="M79" s="95" t="s">
        <v>19</v>
      </c>
      <c r="N79" s="96" t="s">
        <v>42</v>
      </c>
      <c r="O79" s="96" t="s">
        <v>123</v>
      </c>
      <c r="P79" s="96" t="s">
        <v>124</v>
      </c>
      <c r="Q79" s="96" t="s">
        <v>125</v>
      </c>
      <c r="R79" s="96" t="s">
        <v>126</v>
      </c>
      <c r="S79" s="96" t="s">
        <v>127</v>
      </c>
      <c r="T79" s="97" t="s">
        <v>128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1"/>
      <c r="B80" s="42"/>
      <c r="C80" s="102" t="s">
        <v>129</v>
      </c>
      <c r="D80" s="43"/>
      <c r="E80" s="43"/>
      <c r="F80" s="43"/>
      <c r="G80" s="43"/>
      <c r="H80" s="43"/>
      <c r="I80" s="43"/>
      <c r="J80" s="186">
        <f>BK80</f>
        <v>0</v>
      </c>
      <c r="K80" s="43"/>
      <c r="L80" s="47"/>
      <c r="M80" s="98"/>
      <c r="N80" s="187"/>
      <c r="O80" s="99"/>
      <c r="P80" s="188">
        <f>P81</f>
        <v>0</v>
      </c>
      <c r="Q80" s="99"/>
      <c r="R80" s="188">
        <f>R81</f>
        <v>0</v>
      </c>
      <c r="S80" s="99"/>
      <c r="T80" s="189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95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71</v>
      </c>
      <c r="E81" s="194" t="s">
        <v>578</v>
      </c>
      <c r="F81" s="194" t="s">
        <v>633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SUM(P82:P88)</f>
        <v>0</v>
      </c>
      <c r="Q81" s="199"/>
      <c r="R81" s="200">
        <f>SUM(R82:R88)</f>
        <v>0</v>
      </c>
      <c r="S81" s="199"/>
      <c r="T81" s="201">
        <f>SUM(T82:T88)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80</v>
      </c>
      <c r="AT81" s="203" t="s">
        <v>71</v>
      </c>
      <c r="AU81" s="203" t="s">
        <v>72</v>
      </c>
      <c r="AY81" s="202" t="s">
        <v>132</v>
      </c>
      <c r="BK81" s="204">
        <f>SUM(BK82:BK88)</f>
        <v>0</v>
      </c>
    </row>
    <row r="82" s="2" customFormat="1" ht="55.5" customHeight="1">
      <c r="A82" s="41"/>
      <c r="B82" s="42"/>
      <c r="C82" s="207" t="s">
        <v>80</v>
      </c>
      <c r="D82" s="207" t="s">
        <v>134</v>
      </c>
      <c r="E82" s="208" t="s">
        <v>634</v>
      </c>
      <c r="F82" s="209" t="s">
        <v>635</v>
      </c>
      <c r="G82" s="210" t="s">
        <v>273</v>
      </c>
      <c r="H82" s="211">
        <v>1</v>
      </c>
      <c r="I82" s="212"/>
      <c r="J82" s="213">
        <f>ROUND(I82*H82,2)</f>
        <v>0</v>
      </c>
      <c r="K82" s="209" t="s">
        <v>19</v>
      </c>
      <c r="L82" s="47"/>
      <c r="M82" s="214" t="s">
        <v>19</v>
      </c>
      <c r="N82" s="215" t="s">
        <v>43</v>
      </c>
      <c r="O82" s="87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18" t="s">
        <v>139</v>
      </c>
      <c r="AT82" s="218" t="s">
        <v>134</v>
      </c>
      <c r="AU82" s="218" t="s">
        <v>80</v>
      </c>
      <c r="AY82" s="20" t="s">
        <v>132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20" t="s">
        <v>80</v>
      </c>
      <c r="BK82" s="219">
        <f>ROUND(I82*H82,2)</f>
        <v>0</v>
      </c>
      <c r="BL82" s="20" t="s">
        <v>139</v>
      </c>
      <c r="BM82" s="218" t="s">
        <v>82</v>
      </c>
    </row>
    <row r="83" s="2" customFormat="1" ht="44.25" customHeight="1">
      <c r="A83" s="41"/>
      <c r="B83" s="42"/>
      <c r="C83" s="207" t="s">
        <v>82</v>
      </c>
      <c r="D83" s="207" t="s">
        <v>134</v>
      </c>
      <c r="E83" s="208" t="s">
        <v>636</v>
      </c>
      <c r="F83" s="209" t="s">
        <v>637</v>
      </c>
      <c r="G83" s="210" t="s">
        <v>273</v>
      </c>
      <c r="H83" s="211">
        <v>1</v>
      </c>
      <c r="I83" s="212"/>
      <c r="J83" s="213">
        <f>ROUND(I83*H83,2)</f>
        <v>0</v>
      </c>
      <c r="K83" s="209" t="s">
        <v>19</v>
      </c>
      <c r="L83" s="47"/>
      <c r="M83" s="214" t="s">
        <v>19</v>
      </c>
      <c r="N83" s="215" t="s">
        <v>43</v>
      </c>
      <c r="O83" s="87"/>
      <c r="P83" s="216">
        <f>O83*H83</f>
        <v>0</v>
      </c>
      <c r="Q83" s="216">
        <v>0</v>
      </c>
      <c r="R83" s="216">
        <f>Q83*H83</f>
        <v>0</v>
      </c>
      <c r="S83" s="216">
        <v>0</v>
      </c>
      <c r="T83" s="217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8" t="s">
        <v>139</v>
      </c>
      <c r="AT83" s="218" t="s">
        <v>134</v>
      </c>
      <c r="AU83" s="218" t="s">
        <v>80</v>
      </c>
      <c r="AY83" s="20" t="s">
        <v>132</v>
      </c>
      <c r="BE83" s="219">
        <f>IF(N83="základní",J83,0)</f>
        <v>0</v>
      </c>
      <c r="BF83" s="219">
        <f>IF(N83="snížená",J83,0)</f>
        <v>0</v>
      </c>
      <c r="BG83" s="219">
        <f>IF(N83="zákl. přenesená",J83,0)</f>
        <v>0</v>
      </c>
      <c r="BH83" s="219">
        <f>IF(N83="sníž. přenesená",J83,0)</f>
        <v>0</v>
      </c>
      <c r="BI83" s="219">
        <f>IF(N83="nulová",J83,0)</f>
        <v>0</v>
      </c>
      <c r="BJ83" s="20" t="s">
        <v>80</v>
      </c>
      <c r="BK83" s="219">
        <f>ROUND(I83*H83,2)</f>
        <v>0</v>
      </c>
      <c r="BL83" s="20" t="s">
        <v>139</v>
      </c>
      <c r="BM83" s="218" t="s">
        <v>139</v>
      </c>
    </row>
    <row r="84" s="2" customFormat="1" ht="16.5" customHeight="1">
      <c r="A84" s="41"/>
      <c r="B84" s="42"/>
      <c r="C84" s="207" t="s">
        <v>146</v>
      </c>
      <c r="D84" s="207" t="s">
        <v>134</v>
      </c>
      <c r="E84" s="208" t="s">
        <v>638</v>
      </c>
      <c r="F84" s="209" t="s">
        <v>639</v>
      </c>
      <c r="G84" s="210" t="s">
        <v>273</v>
      </c>
      <c r="H84" s="211">
        <v>1</v>
      </c>
      <c r="I84" s="212"/>
      <c r="J84" s="213">
        <f>ROUND(I84*H84,2)</f>
        <v>0</v>
      </c>
      <c r="K84" s="209" t="s">
        <v>19</v>
      </c>
      <c r="L84" s="47"/>
      <c r="M84" s="214" t="s">
        <v>19</v>
      </c>
      <c r="N84" s="215" t="s">
        <v>43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8" t="s">
        <v>139</v>
      </c>
      <c r="AT84" s="218" t="s">
        <v>134</v>
      </c>
      <c r="AU84" s="218" t="s">
        <v>80</v>
      </c>
      <c r="AY84" s="20" t="s">
        <v>132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20" t="s">
        <v>80</v>
      </c>
      <c r="BK84" s="219">
        <f>ROUND(I84*H84,2)</f>
        <v>0</v>
      </c>
      <c r="BL84" s="20" t="s">
        <v>139</v>
      </c>
      <c r="BM84" s="218" t="s">
        <v>154</v>
      </c>
    </row>
    <row r="85" s="2" customFormat="1" ht="44.25" customHeight="1">
      <c r="A85" s="41"/>
      <c r="B85" s="42"/>
      <c r="C85" s="207" t="s">
        <v>139</v>
      </c>
      <c r="D85" s="207" t="s">
        <v>134</v>
      </c>
      <c r="E85" s="208" t="s">
        <v>640</v>
      </c>
      <c r="F85" s="209" t="s">
        <v>641</v>
      </c>
      <c r="G85" s="210" t="s">
        <v>273</v>
      </c>
      <c r="H85" s="211">
        <v>1</v>
      </c>
      <c r="I85" s="212"/>
      <c r="J85" s="213">
        <f>ROUND(I85*H85,2)</f>
        <v>0</v>
      </c>
      <c r="K85" s="209" t="s">
        <v>19</v>
      </c>
      <c r="L85" s="47"/>
      <c r="M85" s="214" t="s">
        <v>19</v>
      </c>
      <c r="N85" s="215" t="s">
        <v>43</v>
      </c>
      <c r="O85" s="87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8" t="s">
        <v>139</v>
      </c>
      <c r="AT85" s="218" t="s">
        <v>134</v>
      </c>
      <c r="AU85" s="218" t="s">
        <v>80</v>
      </c>
      <c r="AY85" s="20" t="s">
        <v>132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20" t="s">
        <v>80</v>
      </c>
      <c r="BK85" s="219">
        <f>ROUND(I85*H85,2)</f>
        <v>0</v>
      </c>
      <c r="BL85" s="20" t="s">
        <v>139</v>
      </c>
      <c r="BM85" s="218" t="s">
        <v>162</v>
      </c>
    </row>
    <row r="86" s="2" customFormat="1" ht="24.15" customHeight="1">
      <c r="A86" s="41"/>
      <c r="B86" s="42"/>
      <c r="C86" s="207" t="s">
        <v>165</v>
      </c>
      <c r="D86" s="207" t="s">
        <v>134</v>
      </c>
      <c r="E86" s="208" t="s">
        <v>642</v>
      </c>
      <c r="F86" s="209" t="s">
        <v>643</v>
      </c>
      <c r="G86" s="210" t="s">
        <v>273</v>
      </c>
      <c r="H86" s="211">
        <v>1</v>
      </c>
      <c r="I86" s="212"/>
      <c r="J86" s="213">
        <f>ROUND(I86*H86,2)</f>
        <v>0</v>
      </c>
      <c r="K86" s="209" t="s">
        <v>19</v>
      </c>
      <c r="L86" s="47"/>
      <c r="M86" s="214" t="s">
        <v>19</v>
      </c>
      <c r="N86" s="215" t="s">
        <v>43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139</v>
      </c>
      <c r="AT86" s="218" t="s">
        <v>134</v>
      </c>
      <c r="AU86" s="218" t="s">
        <v>80</v>
      </c>
      <c r="AY86" s="20" t="s">
        <v>132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80</v>
      </c>
      <c r="BK86" s="219">
        <f>ROUND(I86*H86,2)</f>
        <v>0</v>
      </c>
      <c r="BL86" s="20" t="s">
        <v>139</v>
      </c>
      <c r="BM86" s="218" t="s">
        <v>168</v>
      </c>
    </row>
    <row r="87" s="2" customFormat="1" ht="44.25" customHeight="1">
      <c r="A87" s="41"/>
      <c r="B87" s="42"/>
      <c r="C87" s="207" t="s">
        <v>154</v>
      </c>
      <c r="D87" s="207" t="s">
        <v>134</v>
      </c>
      <c r="E87" s="208" t="s">
        <v>644</v>
      </c>
      <c r="F87" s="209" t="s">
        <v>645</v>
      </c>
      <c r="G87" s="210" t="s">
        <v>273</v>
      </c>
      <c r="H87" s="211">
        <v>1</v>
      </c>
      <c r="I87" s="212"/>
      <c r="J87" s="213">
        <f>ROUND(I87*H87,2)</f>
        <v>0</v>
      </c>
      <c r="K87" s="209" t="s">
        <v>19</v>
      </c>
      <c r="L87" s="47"/>
      <c r="M87" s="214" t="s">
        <v>19</v>
      </c>
      <c r="N87" s="215" t="s">
        <v>43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139</v>
      </c>
      <c r="AT87" s="218" t="s">
        <v>134</v>
      </c>
      <c r="AU87" s="218" t="s">
        <v>80</v>
      </c>
      <c r="AY87" s="20" t="s">
        <v>132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80</v>
      </c>
      <c r="BK87" s="219">
        <f>ROUND(I87*H87,2)</f>
        <v>0</v>
      </c>
      <c r="BL87" s="20" t="s">
        <v>139</v>
      </c>
      <c r="BM87" s="218" t="s">
        <v>8</v>
      </c>
    </row>
    <row r="88" s="2" customFormat="1" ht="16.5" customHeight="1">
      <c r="A88" s="41"/>
      <c r="B88" s="42"/>
      <c r="C88" s="207" t="s">
        <v>176</v>
      </c>
      <c r="D88" s="207" t="s">
        <v>134</v>
      </c>
      <c r="E88" s="208" t="s">
        <v>646</v>
      </c>
      <c r="F88" s="209" t="s">
        <v>647</v>
      </c>
      <c r="G88" s="210" t="s">
        <v>244</v>
      </c>
      <c r="H88" s="211">
        <v>1</v>
      </c>
      <c r="I88" s="212"/>
      <c r="J88" s="213">
        <f>ROUND(I88*H88,2)</f>
        <v>0</v>
      </c>
      <c r="K88" s="209" t="s">
        <v>19</v>
      </c>
      <c r="L88" s="47"/>
      <c r="M88" s="284" t="s">
        <v>19</v>
      </c>
      <c r="N88" s="285" t="s">
        <v>43</v>
      </c>
      <c r="O88" s="286"/>
      <c r="P88" s="287">
        <f>O88*H88</f>
        <v>0</v>
      </c>
      <c r="Q88" s="287">
        <v>0</v>
      </c>
      <c r="R88" s="287">
        <f>Q88*H88</f>
        <v>0</v>
      </c>
      <c r="S88" s="287">
        <v>0</v>
      </c>
      <c r="T88" s="28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8" t="s">
        <v>139</v>
      </c>
      <c r="AT88" s="218" t="s">
        <v>134</v>
      </c>
      <c r="AU88" s="218" t="s">
        <v>80</v>
      </c>
      <c r="AY88" s="20" t="s">
        <v>132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20" t="s">
        <v>80</v>
      </c>
      <c r="BK88" s="219">
        <f>ROUND(I88*H88,2)</f>
        <v>0</v>
      </c>
      <c r="BL88" s="20" t="s">
        <v>139</v>
      </c>
      <c r="BM88" s="218" t="s">
        <v>179</v>
      </c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47"/>
      <c r="M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</sheetData>
  <sheetProtection sheet="1" autoFilter="0" formatColumns="0" formatRows="0" objects="1" scenarios="1" spinCount="100000" saltValue="oxFgZ9NnRckdaFd/qTpTOZxUi6IK69Lr6BrgnVoMSDISc+KjBZSL3OdcUi9DRyBPktBd87a6BmyfuG3RaJ/EyQ==" hashValue="6zW/Jhp00wP6Q9albCTXeRKGM6cm4/pfap0pry1B6Jljz8g4BLEJVE91U24zNIcHrWGcmSSFE1cC+QvGyy9PGg==" algorithmName="SHA-512" password="CEE1"/>
  <autoFilter ref="C79:K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7" customFormat="1" ht="45" customHeight="1">
      <c r="B3" s="293"/>
      <c r="C3" s="294" t="s">
        <v>648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649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650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651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652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653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654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655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656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657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658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79</v>
      </c>
      <c r="F18" s="300" t="s">
        <v>659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660</v>
      </c>
      <c r="F19" s="300" t="s">
        <v>661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662</v>
      </c>
      <c r="F20" s="300" t="s">
        <v>663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86</v>
      </c>
      <c r="F21" s="300" t="s">
        <v>664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665</v>
      </c>
      <c r="F22" s="300" t="s">
        <v>666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667</v>
      </c>
      <c r="F23" s="300" t="s">
        <v>668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669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670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671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672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673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674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675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676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677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118</v>
      </c>
      <c r="F36" s="300"/>
      <c r="G36" s="300" t="s">
        <v>678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679</v>
      </c>
      <c r="F37" s="300"/>
      <c r="G37" s="300" t="s">
        <v>680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53</v>
      </c>
      <c r="F38" s="300"/>
      <c r="G38" s="300" t="s">
        <v>681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54</v>
      </c>
      <c r="F39" s="300"/>
      <c r="G39" s="300" t="s">
        <v>682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119</v>
      </c>
      <c r="F40" s="300"/>
      <c r="G40" s="300" t="s">
        <v>683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120</v>
      </c>
      <c r="F41" s="300"/>
      <c r="G41" s="300" t="s">
        <v>684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685</v>
      </c>
      <c r="F42" s="300"/>
      <c r="G42" s="300" t="s">
        <v>686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687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688</v>
      </c>
      <c r="F44" s="300"/>
      <c r="G44" s="300" t="s">
        <v>689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122</v>
      </c>
      <c r="F45" s="300"/>
      <c r="G45" s="300" t="s">
        <v>690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691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692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693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694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695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696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697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698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699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700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701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702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703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704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705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706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707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708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709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710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711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712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713</v>
      </c>
      <c r="D76" s="318"/>
      <c r="E76" s="318"/>
      <c r="F76" s="318" t="s">
        <v>714</v>
      </c>
      <c r="G76" s="319"/>
      <c r="H76" s="318" t="s">
        <v>54</v>
      </c>
      <c r="I76" s="318" t="s">
        <v>57</v>
      </c>
      <c r="J76" s="318" t="s">
        <v>715</v>
      </c>
      <c r="K76" s="317"/>
    </row>
    <row r="77" s="1" customFormat="1" ht="17.25" customHeight="1">
      <c r="B77" s="315"/>
      <c r="C77" s="320" t="s">
        <v>716</v>
      </c>
      <c r="D77" s="320"/>
      <c r="E77" s="320"/>
      <c r="F77" s="321" t="s">
        <v>717</v>
      </c>
      <c r="G77" s="322"/>
      <c r="H77" s="320"/>
      <c r="I77" s="320"/>
      <c r="J77" s="320" t="s">
        <v>718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53</v>
      </c>
      <c r="D79" s="325"/>
      <c r="E79" s="325"/>
      <c r="F79" s="326" t="s">
        <v>719</v>
      </c>
      <c r="G79" s="327"/>
      <c r="H79" s="303" t="s">
        <v>720</v>
      </c>
      <c r="I79" s="303" t="s">
        <v>721</v>
      </c>
      <c r="J79" s="303">
        <v>20</v>
      </c>
      <c r="K79" s="317"/>
    </row>
    <row r="80" s="1" customFormat="1" ht="15" customHeight="1">
      <c r="B80" s="315"/>
      <c r="C80" s="303" t="s">
        <v>722</v>
      </c>
      <c r="D80" s="303"/>
      <c r="E80" s="303"/>
      <c r="F80" s="326" t="s">
        <v>719</v>
      </c>
      <c r="G80" s="327"/>
      <c r="H80" s="303" t="s">
        <v>723</v>
      </c>
      <c r="I80" s="303" t="s">
        <v>721</v>
      </c>
      <c r="J80" s="303">
        <v>120</v>
      </c>
      <c r="K80" s="317"/>
    </row>
    <row r="81" s="1" customFormat="1" ht="15" customHeight="1">
      <c r="B81" s="328"/>
      <c r="C81" s="303" t="s">
        <v>724</v>
      </c>
      <c r="D81" s="303"/>
      <c r="E81" s="303"/>
      <c r="F81" s="326" t="s">
        <v>725</v>
      </c>
      <c r="G81" s="327"/>
      <c r="H81" s="303" t="s">
        <v>726</v>
      </c>
      <c r="I81" s="303" t="s">
        <v>721</v>
      </c>
      <c r="J81" s="303">
        <v>50</v>
      </c>
      <c r="K81" s="317"/>
    </row>
    <row r="82" s="1" customFormat="1" ht="15" customHeight="1">
      <c r="B82" s="328"/>
      <c r="C82" s="303" t="s">
        <v>727</v>
      </c>
      <c r="D82" s="303"/>
      <c r="E82" s="303"/>
      <c r="F82" s="326" t="s">
        <v>719</v>
      </c>
      <c r="G82" s="327"/>
      <c r="H82" s="303" t="s">
        <v>728</v>
      </c>
      <c r="I82" s="303" t="s">
        <v>729</v>
      </c>
      <c r="J82" s="303"/>
      <c r="K82" s="317"/>
    </row>
    <row r="83" s="1" customFormat="1" ht="15" customHeight="1">
      <c r="B83" s="328"/>
      <c r="C83" s="329" t="s">
        <v>730</v>
      </c>
      <c r="D83" s="329"/>
      <c r="E83" s="329"/>
      <c r="F83" s="330" t="s">
        <v>725</v>
      </c>
      <c r="G83" s="329"/>
      <c r="H83" s="329" t="s">
        <v>731</v>
      </c>
      <c r="I83" s="329" t="s">
        <v>721</v>
      </c>
      <c r="J83" s="329">
        <v>15</v>
      </c>
      <c r="K83" s="317"/>
    </row>
    <row r="84" s="1" customFormat="1" ht="15" customHeight="1">
      <c r="B84" s="328"/>
      <c r="C84" s="329" t="s">
        <v>732</v>
      </c>
      <c r="D84" s="329"/>
      <c r="E84" s="329"/>
      <c r="F84" s="330" t="s">
        <v>725</v>
      </c>
      <c r="G84" s="329"/>
      <c r="H84" s="329" t="s">
        <v>733</v>
      </c>
      <c r="I84" s="329" t="s">
        <v>721</v>
      </c>
      <c r="J84" s="329">
        <v>15</v>
      </c>
      <c r="K84" s="317"/>
    </row>
    <row r="85" s="1" customFormat="1" ht="15" customHeight="1">
      <c r="B85" s="328"/>
      <c r="C85" s="329" t="s">
        <v>734</v>
      </c>
      <c r="D85" s="329"/>
      <c r="E85" s="329"/>
      <c r="F85" s="330" t="s">
        <v>725</v>
      </c>
      <c r="G85" s="329"/>
      <c r="H85" s="329" t="s">
        <v>735</v>
      </c>
      <c r="I85" s="329" t="s">
        <v>721</v>
      </c>
      <c r="J85" s="329">
        <v>20</v>
      </c>
      <c r="K85" s="317"/>
    </row>
    <row r="86" s="1" customFormat="1" ht="15" customHeight="1">
      <c r="B86" s="328"/>
      <c r="C86" s="329" t="s">
        <v>736</v>
      </c>
      <c r="D86" s="329"/>
      <c r="E86" s="329"/>
      <c r="F86" s="330" t="s">
        <v>725</v>
      </c>
      <c r="G86" s="329"/>
      <c r="H86" s="329" t="s">
        <v>737</v>
      </c>
      <c r="I86" s="329" t="s">
        <v>721</v>
      </c>
      <c r="J86" s="329">
        <v>20</v>
      </c>
      <c r="K86" s="317"/>
    </row>
    <row r="87" s="1" customFormat="1" ht="15" customHeight="1">
      <c r="B87" s="328"/>
      <c r="C87" s="303" t="s">
        <v>738</v>
      </c>
      <c r="D87" s="303"/>
      <c r="E87" s="303"/>
      <c r="F87" s="326" t="s">
        <v>725</v>
      </c>
      <c r="G87" s="327"/>
      <c r="H87" s="303" t="s">
        <v>739</v>
      </c>
      <c r="I87" s="303" t="s">
        <v>721</v>
      </c>
      <c r="J87" s="303">
        <v>50</v>
      </c>
      <c r="K87" s="317"/>
    </row>
    <row r="88" s="1" customFormat="1" ht="15" customHeight="1">
      <c r="B88" s="328"/>
      <c r="C88" s="303" t="s">
        <v>740</v>
      </c>
      <c r="D88" s="303"/>
      <c r="E88" s="303"/>
      <c r="F88" s="326" t="s">
        <v>725</v>
      </c>
      <c r="G88" s="327"/>
      <c r="H88" s="303" t="s">
        <v>741</v>
      </c>
      <c r="I88" s="303" t="s">
        <v>721</v>
      </c>
      <c r="J88" s="303">
        <v>20</v>
      </c>
      <c r="K88" s="317"/>
    </row>
    <row r="89" s="1" customFormat="1" ht="15" customHeight="1">
      <c r="B89" s="328"/>
      <c r="C89" s="303" t="s">
        <v>742</v>
      </c>
      <c r="D89" s="303"/>
      <c r="E89" s="303"/>
      <c r="F89" s="326" t="s">
        <v>725</v>
      </c>
      <c r="G89" s="327"/>
      <c r="H89" s="303" t="s">
        <v>743</v>
      </c>
      <c r="I89" s="303" t="s">
        <v>721</v>
      </c>
      <c r="J89" s="303">
        <v>20</v>
      </c>
      <c r="K89" s="317"/>
    </row>
    <row r="90" s="1" customFormat="1" ht="15" customHeight="1">
      <c r="B90" s="328"/>
      <c r="C90" s="303" t="s">
        <v>744</v>
      </c>
      <c r="D90" s="303"/>
      <c r="E90" s="303"/>
      <c r="F90" s="326" t="s">
        <v>725</v>
      </c>
      <c r="G90" s="327"/>
      <c r="H90" s="303" t="s">
        <v>745</v>
      </c>
      <c r="I90" s="303" t="s">
        <v>721</v>
      </c>
      <c r="J90" s="303">
        <v>50</v>
      </c>
      <c r="K90" s="317"/>
    </row>
    <row r="91" s="1" customFormat="1" ht="15" customHeight="1">
      <c r="B91" s="328"/>
      <c r="C91" s="303" t="s">
        <v>746</v>
      </c>
      <c r="D91" s="303"/>
      <c r="E91" s="303"/>
      <c r="F91" s="326" t="s">
        <v>725</v>
      </c>
      <c r="G91" s="327"/>
      <c r="H91" s="303" t="s">
        <v>746</v>
      </c>
      <c r="I91" s="303" t="s">
        <v>721</v>
      </c>
      <c r="J91" s="303">
        <v>50</v>
      </c>
      <c r="K91" s="317"/>
    </row>
    <row r="92" s="1" customFormat="1" ht="15" customHeight="1">
      <c r="B92" s="328"/>
      <c r="C92" s="303" t="s">
        <v>747</v>
      </c>
      <c r="D92" s="303"/>
      <c r="E92" s="303"/>
      <c r="F92" s="326" t="s">
        <v>725</v>
      </c>
      <c r="G92" s="327"/>
      <c r="H92" s="303" t="s">
        <v>748</v>
      </c>
      <c r="I92" s="303" t="s">
        <v>721</v>
      </c>
      <c r="J92" s="303">
        <v>255</v>
      </c>
      <c r="K92" s="317"/>
    </row>
    <row r="93" s="1" customFormat="1" ht="15" customHeight="1">
      <c r="B93" s="328"/>
      <c r="C93" s="303" t="s">
        <v>749</v>
      </c>
      <c r="D93" s="303"/>
      <c r="E93" s="303"/>
      <c r="F93" s="326" t="s">
        <v>719</v>
      </c>
      <c r="G93" s="327"/>
      <c r="H93" s="303" t="s">
        <v>750</v>
      </c>
      <c r="I93" s="303" t="s">
        <v>751</v>
      </c>
      <c r="J93" s="303"/>
      <c r="K93" s="317"/>
    </row>
    <row r="94" s="1" customFormat="1" ht="15" customHeight="1">
      <c r="B94" s="328"/>
      <c r="C94" s="303" t="s">
        <v>752</v>
      </c>
      <c r="D94" s="303"/>
      <c r="E94" s="303"/>
      <c r="F94" s="326" t="s">
        <v>719</v>
      </c>
      <c r="G94" s="327"/>
      <c r="H94" s="303" t="s">
        <v>753</v>
      </c>
      <c r="I94" s="303" t="s">
        <v>754</v>
      </c>
      <c r="J94" s="303"/>
      <c r="K94" s="317"/>
    </row>
    <row r="95" s="1" customFormat="1" ht="15" customHeight="1">
      <c r="B95" s="328"/>
      <c r="C95" s="303" t="s">
        <v>755</v>
      </c>
      <c r="D95" s="303"/>
      <c r="E95" s="303"/>
      <c r="F95" s="326" t="s">
        <v>719</v>
      </c>
      <c r="G95" s="327"/>
      <c r="H95" s="303" t="s">
        <v>755</v>
      </c>
      <c r="I95" s="303" t="s">
        <v>754</v>
      </c>
      <c r="J95" s="303"/>
      <c r="K95" s="317"/>
    </row>
    <row r="96" s="1" customFormat="1" ht="15" customHeight="1">
      <c r="B96" s="328"/>
      <c r="C96" s="303" t="s">
        <v>38</v>
      </c>
      <c r="D96" s="303"/>
      <c r="E96" s="303"/>
      <c r="F96" s="326" t="s">
        <v>719</v>
      </c>
      <c r="G96" s="327"/>
      <c r="H96" s="303" t="s">
        <v>756</v>
      </c>
      <c r="I96" s="303" t="s">
        <v>754</v>
      </c>
      <c r="J96" s="303"/>
      <c r="K96" s="317"/>
    </row>
    <row r="97" s="1" customFormat="1" ht="15" customHeight="1">
      <c r="B97" s="328"/>
      <c r="C97" s="303" t="s">
        <v>48</v>
      </c>
      <c r="D97" s="303"/>
      <c r="E97" s="303"/>
      <c r="F97" s="326" t="s">
        <v>719</v>
      </c>
      <c r="G97" s="327"/>
      <c r="H97" s="303" t="s">
        <v>757</v>
      </c>
      <c r="I97" s="303" t="s">
        <v>754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758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713</v>
      </c>
      <c r="D103" s="318"/>
      <c r="E103" s="318"/>
      <c r="F103" s="318" t="s">
        <v>714</v>
      </c>
      <c r="G103" s="319"/>
      <c r="H103" s="318" t="s">
        <v>54</v>
      </c>
      <c r="I103" s="318" t="s">
        <v>57</v>
      </c>
      <c r="J103" s="318" t="s">
        <v>715</v>
      </c>
      <c r="K103" s="317"/>
    </row>
    <row r="104" s="1" customFormat="1" ht="17.25" customHeight="1">
      <c r="B104" s="315"/>
      <c r="C104" s="320" t="s">
        <v>716</v>
      </c>
      <c r="D104" s="320"/>
      <c r="E104" s="320"/>
      <c r="F104" s="321" t="s">
        <v>717</v>
      </c>
      <c r="G104" s="322"/>
      <c r="H104" s="320"/>
      <c r="I104" s="320"/>
      <c r="J104" s="320" t="s">
        <v>718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53</v>
      </c>
      <c r="D106" s="325"/>
      <c r="E106" s="325"/>
      <c r="F106" s="326" t="s">
        <v>719</v>
      </c>
      <c r="G106" s="303"/>
      <c r="H106" s="303" t="s">
        <v>759</v>
      </c>
      <c r="I106" s="303" t="s">
        <v>721</v>
      </c>
      <c r="J106" s="303">
        <v>20</v>
      </c>
      <c r="K106" s="317"/>
    </row>
    <row r="107" s="1" customFormat="1" ht="15" customHeight="1">
      <c r="B107" s="315"/>
      <c r="C107" s="303" t="s">
        <v>722</v>
      </c>
      <c r="D107" s="303"/>
      <c r="E107" s="303"/>
      <c r="F107" s="326" t="s">
        <v>719</v>
      </c>
      <c r="G107" s="303"/>
      <c r="H107" s="303" t="s">
        <v>759</v>
      </c>
      <c r="I107" s="303" t="s">
        <v>721</v>
      </c>
      <c r="J107" s="303">
        <v>120</v>
      </c>
      <c r="K107" s="317"/>
    </row>
    <row r="108" s="1" customFormat="1" ht="15" customHeight="1">
      <c r="B108" s="328"/>
      <c r="C108" s="303" t="s">
        <v>724</v>
      </c>
      <c r="D108" s="303"/>
      <c r="E108" s="303"/>
      <c r="F108" s="326" t="s">
        <v>725</v>
      </c>
      <c r="G108" s="303"/>
      <c r="H108" s="303" t="s">
        <v>759</v>
      </c>
      <c r="I108" s="303" t="s">
        <v>721</v>
      </c>
      <c r="J108" s="303">
        <v>50</v>
      </c>
      <c r="K108" s="317"/>
    </row>
    <row r="109" s="1" customFormat="1" ht="15" customHeight="1">
      <c r="B109" s="328"/>
      <c r="C109" s="303" t="s">
        <v>727</v>
      </c>
      <c r="D109" s="303"/>
      <c r="E109" s="303"/>
      <c r="F109" s="326" t="s">
        <v>719</v>
      </c>
      <c r="G109" s="303"/>
      <c r="H109" s="303" t="s">
        <v>759</v>
      </c>
      <c r="I109" s="303" t="s">
        <v>729</v>
      </c>
      <c r="J109" s="303"/>
      <c r="K109" s="317"/>
    </row>
    <row r="110" s="1" customFormat="1" ht="15" customHeight="1">
      <c r="B110" s="328"/>
      <c r="C110" s="303" t="s">
        <v>738</v>
      </c>
      <c r="D110" s="303"/>
      <c r="E110" s="303"/>
      <c r="F110" s="326" t="s">
        <v>725</v>
      </c>
      <c r="G110" s="303"/>
      <c r="H110" s="303" t="s">
        <v>759</v>
      </c>
      <c r="I110" s="303" t="s">
        <v>721</v>
      </c>
      <c r="J110" s="303">
        <v>50</v>
      </c>
      <c r="K110" s="317"/>
    </row>
    <row r="111" s="1" customFormat="1" ht="15" customHeight="1">
      <c r="B111" s="328"/>
      <c r="C111" s="303" t="s">
        <v>746</v>
      </c>
      <c r="D111" s="303"/>
      <c r="E111" s="303"/>
      <c r="F111" s="326" t="s">
        <v>725</v>
      </c>
      <c r="G111" s="303"/>
      <c r="H111" s="303" t="s">
        <v>759</v>
      </c>
      <c r="I111" s="303" t="s">
        <v>721</v>
      </c>
      <c r="J111" s="303">
        <v>50</v>
      </c>
      <c r="K111" s="317"/>
    </row>
    <row r="112" s="1" customFormat="1" ht="15" customHeight="1">
      <c r="B112" s="328"/>
      <c r="C112" s="303" t="s">
        <v>744</v>
      </c>
      <c r="D112" s="303"/>
      <c r="E112" s="303"/>
      <c r="F112" s="326" t="s">
        <v>725</v>
      </c>
      <c r="G112" s="303"/>
      <c r="H112" s="303" t="s">
        <v>759</v>
      </c>
      <c r="I112" s="303" t="s">
        <v>721</v>
      </c>
      <c r="J112" s="303">
        <v>50</v>
      </c>
      <c r="K112" s="317"/>
    </row>
    <row r="113" s="1" customFormat="1" ht="15" customHeight="1">
      <c r="B113" s="328"/>
      <c r="C113" s="303" t="s">
        <v>53</v>
      </c>
      <c r="D113" s="303"/>
      <c r="E113" s="303"/>
      <c r="F113" s="326" t="s">
        <v>719</v>
      </c>
      <c r="G113" s="303"/>
      <c r="H113" s="303" t="s">
        <v>760</v>
      </c>
      <c r="I113" s="303" t="s">
        <v>721</v>
      </c>
      <c r="J113" s="303">
        <v>20</v>
      </c>
      <c r="K113" s="317"/>
    </row>
    <row r="114" s="1" customFormat="1" ht="15" customHeight="1">
      <c r="B114" s="328"/>
      <c r="C114" s="303" t="s">
        <v>761</v>
      </c>
      <c r="D114" s="303"/>
      <c r="E114" s="303"/>
      <c r="F114" s="326" t="s">
        <v>719</v>
      </c>
      <c r="G114" s="303"/>
      <c r="H114" s="303" t="s">
        <v>762</v>
      </c>
      <c r="I114" s="303" t="s">
        <v>721</v>
      </c>
      <c r="J114" s="303">
        <v>120</v>
      </c>
      <c r="K114" s="317"/>
    </row>
    <row r="115" s="1" customFormat="1" ht="15" customHeight="1">
      <c r="B115" s="328"/>
      <c r="C115" s="303" t="s">
        <v>38</v>
      </c>
      <c r="D115" s="303"/>
      <c r="E115" s="303"/>
      <c r="F115" s="326" t="s">
        <v>719</v>
      </c>
      <c r="G115" s="303"/>
      <c r="H115" s="303" t="s">
        <v>763</v>
      </c>
      <c r="I115" s="303" t="s">
        <v>754</v>
      </c>
      <c r="J115" s="303"/>
      <c r="K115" s="317"/>
    </row>
    <row r="116" s="1" customFormat="1" ht="15" customHeight="1">
      <c r="B116" s="328"/>
      <c r="C116" s="303" t="s">
        <v>48</v>
      </c>
      <c r="D116" s="303"/>
      <c r="E116" s="303"/>
      <c r="F116" s="326" t="s">
        <v>719</v>
      </c>
      <c r="G116" s="303"/>
      <c r="H116" s="303" t="s">
        <v>764</v>
      </c>
      <c r="I116" s="303" t="s">
        <v>754</v>
      </c>
      <c r="J116" s="303"/>
      <c r="K116" s="317"/>
    </row>
    <row r="117" s="1" customFormat="1" ht="15" customHeight="1">
      <c r="B117" s="328"/>
      <c r="C117" s="303" t="s">
        <v>57</v>
      </c>
      <c r="D117" s="303"/>
      <c r="E117" s="303"/>
      <c r="F117" s="326" t="s">
        <v>719</v>
      </c>
      <c r="G117" s="303"/>
      <c r="H117" s="303" t="s">
        <v>765</v>
      </c>
      <c r="I117" s="303" t="s">
        <v>766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767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713</v>
      </c>
      <c r="D123" s="318"/>
      <c r="E123" s="318"/>
      <c r="F123" s="318" t="s">
        <v>714</v>
      </c>
      <c r="G123" s="319"/>
      <c r="H123" s="318" t="s">
        <v>54</v>
      </c>
      <c r="I123" s="318" t="s">
        <v>57</v>
      </c>
      <c r="J123" s="318" t="s">
        <v>715</v>
      </c>
      <c r="K123" s="347"/>
    </row>
    <row r="124" s="1" customFormat="1" ht="17.25" customHeight="1">
      <c r="B124" s="346"/>
      <c r="C124" s="320" t="s">
        <v>716</v>
      </c>
      <c r="D124" s="320"/>
      <c r="E124" s="320"/>
      <c r="F124" s="321" t="s">
        <v>717</v>
      </c>
      <c r="G124" s="322"/>
      <c r="H124" s="320"/>
      <c r="I124" s="320"/>
      <c r="J124" s="320" t="s">
        <v>718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722</v>
      </c>
      <c r="D126" s="325"/>
      <c r="E126" s="325"/>
      <c r="F126" s="326" t="s">
        <v>719</v>
      </c>
      <c r="G126" s="303"/>
      <c r="H126" s="303" t="s">
        <v>759</v>
      </c>
      <c r="I126" s="303" t="s">
        <v>721</v>
      </c>
      <c r="J126" s="303">
        <v>120</v>
      </c>
      <c r="K126" s="351"/>
    </row>
    <row r="127" s="1" customFormat="1" ht="15" customHeight="1">
      <c r="B127" s="348"/>
      <c r="C127" s="303" t="s">
        <v>768</v>
      </c>
      <c r="D127" s="303"/>
      <c r="E127" s="303"/>
      <c r="F127" s="326" t="s">
        <v>719</v>
      </c>
      <c r="G127" s="303"/>
      <c r="H127" s="303" t="s">
        <v>769</v>
      </c>
      <c r="I127" s="303" t="s">
        <v>721</v>
      </c>
      <c r="J127" s="303" t="s">
        <v>770</v>
      </c>
      <c r="K127" s="351"/>
    </row>
    <row r="128" s="1" customFormat="1" ht="15" customHeight="1">
      <c r="B128" s="348"/>
      <c r="C128" s="303" t="s">
        <v>667</v>
      </c>
      <c r="D128" s="303"/>
      <c r="E128" s="303"/>
      <c r="F128" s="326" t="s">
        <v>719</v>
      </c>
      <c r="G128" s="303"/>
      <c r="H128" s="303" t="s">
        <v>771</v>
      </c>
      <c r="I128" s="303" t="s">
        <v>721</v>
      </c>
      <c r="J128" s="303" t="s">
        <v>770</v>
      </c>
      <c r="K128" s="351"/>
    </row>
    <row r="129" s="1" customFormat="1" ht="15" customHeight="1">
      <c r="B129" s="348"/>
      <c r="C129" s="303" t="s">
        <v>730</v>
      </c>
      <c r="D129" s="303"/>
      <c r="E129" s="303"/>
      <c r="F129" s="326" t="s">
        <v>725</v>
      </c>
      <c r="G129" s="303"/>
      <c r="H129" s="303" t="s">
        <v>731</v>
      </c>
      <c r="I129" s="303" t="s">
        <v>721</v>
      </c>
      <c r="J129" s="303">
        <v>15</v>
      </c>
      <c r="K129" s="351"/>
    </row>
    <row r="130" s="1" customFormat="1" ht="15" customHeight="1">
      <c r="B130" s="348"/>
      <c r="C130" s="329" t="s">
        <v>732</v>
      </c>
      <c r="D130" s="329"/>
      <c r="E130" s="329"/>
      <c r="F130" s="330" t="s">
        <v>725</v>
      </c>
      <c r="G130" s="329"/>
      <c r="H130" s="329" t="s">
        <v>733</v>
      </c>
      <c r="I130" s="329" t="s">
        <v>721</v>
      </c>
      <c r="J130" s="329">
        <v>15</v>
      </c>
      <c r="K130" s="351"/>
    </row>
    <row r="131" s="1" customFormat="1" ht="15" customHeight="1">
      <c r="B131" s="348"/>
      <c r="C131" s="329" t="s">
        <v>734</v>
      </c>
      <c r="D131" s="329"/>
      <c r="E131" s="329"/>
      <c r="F131" s="330" t="s">
        <v>725</v>
      </c>
      <c r="G131" s="329"/>
      <c r="H131" s="329" t="s">
        <v>735</v>
      </c>
      <c r="I131" s="329" t="s">
        <v>721</v>
      </c>
      <c r="J131" s="329">
        <v>20</v>
      </c>
      <c r="K131" s="351"/>
    </row>
    <row r="132" s="1" customFormat="1" ht="15" customHeight="1">
      <c r="B132" s="348"/>
      <c r="C132" s="329" t="s">
        <v>736</v>
      </c>
      <c r="D132" s="329"/>
      <c r="E132" s="329"/>
      <c r="F132" s="330" t="s">
        <v>725</v>
      </c>
      <c r="G132" s="329"/>
      <c r="H132" s="329" t="s">
        <v>737</v>
      </c>
      <c r="I132" s="329" t="s">
        <v>721</v>
      </c>
      <c r="J132" s="329">
        <v>20</v>
      </c>
      <c r="K132" s="351"/>
    </row>
    <row r="133" s="1" customFormat="1" ht="15" customHeight="1">
      <c r="B133" s="348"/>
      <c r="C133" s="303" t="s">
        <v>724</v>
      </c>
      <c r="D133" s="303"/>
      <c r="E133" s="303"/>
      <c r="F133" s="326" t="s">
        <v>725</v>
      </c>
      <c r="G133" s="303"/>
      <c r="H133" s="303" t="s">
        <v>759</v>
      </c>
      <c r="I133" s="303" t="s">
        <v>721</v>
      </c>
      <c r="J133" s="303">
        <v>50</v>
      </c>
      <c r="K133" s="351"/>
    </row>
    <row r="134" s="1" customFormat="1" ht="15" customHeight="1">
      <c r="B134" s="348"/>
      <c r="C134" s="303" t="s">
        <v>738</v>
      </c>
      <c r="D134" s="303"/>
      <c r="E134" s="303"/>
      <c r="F134" s="326" t="s">
        <v>725</v>
      </c>
      <c r="G134" s="303"/>
      <c r="H134" s="303" t="s">
        <v>759</v>
      </c>
      <c r="I134" s="303" t="s">
        <v>721</v>
      </c>
      <c r="J134" s="303">
        <v>50</v>
      </c>
      <c r="K134" s="351"/>
    </row>
    <row r="135" s="1" customFormat="1" ht="15" customHeight="1">
      <c r="B135" s="348"/>
      <c r="C135" s="303" t="s">
        <v>744</v>
      </c>
      <c r="D135" s="303"/>
      <c r="E135" s="303"/>
      <c r="F135" s="326" t="s">
        <v>725</v>
      </c>
      <c r="G135" s="303"/>
      <c r="H135" s="303" t="s">
        <v>759</v>
      </c>
      <c r="I135" s="303" t="s">
        <v>721</v>
      </c>
      <c r="J135" s="303">
        <v>50</v>
      </c>
      <c r="K135" s="351"/>
    </row>
    <row r="136" s="1" customFormat="1" ht="15" customHeight="1">
      <c r="B136" s="348"/>
      <c r="C136" s="303" t="s">
        <v>746</v>
      </c>
      <c r="D136" s="303"/>
      <c r="E136" s="303"/>
      <c r="F136" s="326" t="s">
        <v>725</v>
      </c>
      <c r="G136" s="303"/>
      <c r="H136" s="303" t="s">
        <v>759</v>
      </c>
      <c r="I136" s="303" t="s">
        <v>721</v>
      </c>
      <c r="J136" s="303">
        <v>50</v>
      </c>
      <c r="K136" s="351"/>
    </row>
    <row r="137" s="1" customFormat="1" ht="15" customHeight="1">
      <c r="B137" s="348"/>
      <c r="C137" s="303" t="s">
        <v>747</v>
      </c>
      <c r="D137" s="303"/>
      <c r="E137" s="303"/>
      <c r="F137" s="326" t="s">
        <v>725</v>
      </c>
      <c r="G137" s="303"/>
      <c r="H137" s="303" t="s">
        <v>772</v>
      </c>
      <c r="I137" s="303" t="s">
        <v>721</v>
      </c>
      <c r="J137" s="303">
        <v>255</v>
      </c>
      <c r="K137" s="351"/>
    </row>
    <row r="138" s="1" customFormat="1" ht="15" customHeight="1">
      <c r="B138" s="348"/>
      <c r="C138" s="303" t="s">
        <v>749</v>
      </c>
      <c r="D138" s="303"/>
      <c r="E138" s="303"/>
      <c r="F138" s="326" t="s">
        <v>719</v>
      </c>
      <c r="G138" s="303"/>
      <c r="H138" s="303" t="s">
        <v>773</v>
      </c>
      <c r="I138" s="303" t="s">
        <v>751</v>
      </c>
      <c r="J138" s="303"/>
      <c r="K138" s="351"/>
    </row>
    <row r="139" s="1" customFormat="1" ht="15" customHeight="1">
      <c r="B139" s="348"/>
      <c r="C139" s="303" t="s">
        <v>752</v>
      </c>
      <c r="D139" s="303"/>
      <c r="E139" s="303"/>
      <c r="F139" s="326" t="s">
        <v>719</v>
      </c>
      <c r="G139" s="303"/>
      <c r="H139" s="303" t="s">
        <v>774</v>
      </c>
      <c r="I139" s="303" t="s">
        <v>754</v>
      </c>
      <c r="J139" s="303"/>
      <c r="K139" s="351"/>
    </row>
    <row r="140" s="1" customFormat="1" ht="15" customHeight="1">
      <c r="B140" s="348"/>
      <c r="C140" s="303" t="s">
        <v>755</v>
      </c>
      <c r="D140" s="303"/>
      <c r="E140" s="303"/>
      <c r="F140" s="326" t="s">
        <v>719</v>
      </c>
      <c r="G140" s="303"/>
      <c r="H140" s="303" t="s">
        <v>755</v>
      </c>
      <c r="I140" s="303" t="s">
        <v>754</v>
      </c>
      <c r="J140" s="303"/>
      <c r="K140" s="351"/>
    </row>
    <row r="141" s="1" customFormat="1" ht="15" customHeight="1">
      <c r="B141" s="348"/>
      <c r="C141" s="303" t="s">
        <v>38</v>
      </c>
      <c r="D141" s="303"/>
      <c r="E141" s="303"/>
      <c r="F141" s="326" t="s">
        <v>719</v>
      </c>
      <c r="G141" s="303"/>
      <c r="H141" s="303" t="s">
        <v>775</v>
      </c>
      <c r="I141" s="303" t="s">
        <v>754</v>
      </c>
      <c r="J141" s="303"/>
      <c r="K141" s="351"/>
    </row>
    <row r="142" s="1" customFormat="1" ht="15" customHeight="1">
      <c r="B142" s="348"/>
      <c r="C142" s="303" t="s">
        <v>776</v>
      </c>
      <c r="D142" s="303"/>
      <c r="E142" s="303"/>
      <c r="F142" s="326" t="s">
        <v>719</v>
      </c>
      <c r="G142" s="303"/>
      <c r="H142" s="303" t="s">
        <v>777</v>
      </c>
      <c r="I142" s="303" t="s">
        <v>754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778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713</v>
      </c>
      <c r="D148" s="318"/>
      <c r="E148" s="318"/>
      <c r="F148" s="318" t="s">
        <v>714</v>
      </c>
      <c r="G148" s="319"/>
      <c r="H148" s="318" t="s">
        <v>54</v>
      </c>
      <c r="I148" s="318" t="s">
        <v>57</v>
      </c>
      <c r="J148" s="318" t="s">
        <v>715</v>
      </c>
      <c r="K148" s="317"/>
    </row>
    <row r="149" s="1" customFormat="1" ht="17.25" customHeight="1">
      <c r="B149" s="315"/>
      <c r="C149" s="320" t="s">
        <v>716</v>
      </c>
      <c r="D149" s="320"/>
      <c r="E149" s="320"/>
      <c r="F149" s="321" t="s">
        <v>717</v>
      </c>
      <c r="G149" s="322"/>
      <c r="H149" s="320"/>
      <c r="I149" s="320"/>
      <c r="J149" s="320" t="s">
        <v>718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722</v>
      </c>
      <c r="D151" s="303"/>
      <c r="E151" s="303"/>
      <c r="F151" s="356" t="s">
        <v>719</v>
      </c>
      <c r="G151" s="303"/>
      <c r="H151" s="355" t="s">
        <v>759</v>
      </c>
      <c r="I151" s="355" t="s">
        <v>721</v>
      </c>
      <c r="J151" s="355">
        <v>120</v>
      </c>
      <c r="K151" s="351"/>
    </row>
    <row r="152" s="1" customFormat="1" ht="15" customHeight="1">
      <c r="B152" s="328"/>
      <c r="C152" s="355" t="s">
        <v>768</v>
      </c>
      <c r="D152" s="303"/>
      <c r="E152" s="303"/>
      <c r="F152" s="356" t="s">
        <v>719</v>
      </c>
      <c r="G152" s="303"/>
      <c r="H152" s="355" t="s">
        <v>779</v>
      </c>
      <c r="I152" s="355" t="s">
        <v>721</v>
      </c>
      <c r="J152" s="355" t="s">
        <v>770</v>
      </c>
      <c r="K152" s="351"/>
    </row>
    <row r="153" s="1" customFormat="1" ht="15" customHeight="1">
      <c r="B153" s="328"/>
      <c r="C153" s="355" t="s">
        <v>667</v>
      </c>
      <c r="D153" s="303"/>
      <c r="E153" s="303"/>
      <c r="F153" s="356" t="s">
        <v>719</v>
      </c>
      <c r="G153" s="303"/>
      <c r="H153" s="355" t="s">
        <v>780</v>
      </c>
      <c r="I153" s="355" t="s">
        <v>721</v>
      </c>
      <c r="J153" s="355" t="s">
        <v>770</v>
      </c>
      <c r="K153" s="351"/>
    </row>
    <row r="154" s="1" customFormat="1" ht="15" customHeight="1">
      <c r="B154" s="328"/>
      <c r="C154" s="355" t="s">
        <v>724</v>
      </c>
      <c r="D154" s="303"/>
      <c r="E154" s="303"/>
      <c r="F154" s="356" t="s">
        <v>725</v>
      </c>
      <c r="G154" s="303"/>
      <c r="H154" s="355" t="s">
        <v>759</v>
      </c>
      <c r="I154" s="355" t="s">
        <v>721</v>
      </c>
      <c r="J154" s="355">
        <v>50</v>
      </c>
      <c r="K154" s="351"/>
    </row>
    <row r="155" s="1" customFormat="1" ht="15" customHeight="1">
      <c r="B155" s="328"/>
      <c r="C155" s="355" t="s">
        <v>727</v>
      </c>
      <c r="D155" s="303"/>
      <c r="E155" s="303"/>
      <c r="F155" s="356" t="s">
        <v>719</v>
      </c>
      <c r="G155" s="303"/>
      <c r="H155" s="355" t="s">
        <v>759</v>
      </c>
      <c r="I155" s="355" t="s">
        <v>729</v>
      </c>
      <c r="J155" s="355"/>
      <c r="K155" s="351"/>
    </row>
    <row r="156" s="1" customFormat="1" ht="15" customHeight="1">
      <c r="B156" s="328"/>
      <c r="C156" s="355" t="s">
        <v>738</v>
      </c>
      <c r="D156" s="303"/>
      <c r="E156" s="303"/>
      <c r="F156" s="356" t="s">
        <v>725</v>
      </c>
      <c r="G156" s="303"/>
      <c r="H156" s="355" t="s">
        <v>759</v>
      </c>
      <c r="I156" s="355" t="s">
        <v>721</v>
      </c>
      <c r="J156" s="355">
        <v>50</v>
      </c>
      <c r="K156" s="351"/>
    </row>
    <row r="157" s="1" customFormat="1" ht="15" customHeight="1">
      <c r="B157" s="328"/>
      <c r="C157" s="355" t="s">
        <v>746</v>
      </c>
      <c r="D157" s="303"/>
      <c r="E157" s="303"/>
      <c r="F157" s="356" t="s">
        <v>725</v>
      </c>
      <c r="G157" s="303"/>
      <c r="H157" s="355" t="s">
        <v>759</v>
      </c>
      <c r="I157" s="355" t="s">
        <v>721</v>
      </c>
      <c r="J157" s="355">
        <v>50</v>
      </c>
      <c r="K157" s="351"/>
    </row>
    <row r="158" s="1" customFormat="1" ht="15" customHeight="1">
      <c r="B158" s="328"/>
      <c r="C158" s="355" t="s">
        <v>744</v>
      </c>
      <c r="D158" s="303"/>
      <c r="E158" s="303"/>
      <c r="F158" s="356" t="s">
        <v>725</v>
      </c>
      <c r="G158" s="303"/>
      <c r="H158" s="355" t="s">
        <v>759</v>
      </c>
      <c r="I158" s="355" t="s">
        <v>721</v>
      </c>
      <c r="J158" s="355">
        <v>50</v>
      </c>
      <c r="K158" s="351"/>
    </row>
    <row r="159" s="1" customFormat="1" ht="15" customHeight="1">
      <c r="B159" s="328"/>
      <c r="C159" s="355" t="s">
        <v>93</v>
      </c>
      <c r="D159" s="303"/>
      <c r="E159" s="303"/>
      <c r="F159" s="356" t="s">
        <v>719</v>
      </c>
      <c r="G159" s="303"/>
      <c r="H159" s="355" t="s">
        <v>781</v>
      </c>
      <c r="I159" s="355" t="s">
        <v>721</v>
      </c>
      <c r="J159" s="355" t="s">
        <v>782</v>
      </c>
      <c r="K159" s="351"/>
    </row>
    <row r="160" s="1" customFormat="1" ht="15" customHeight="1">
      <c r="B160" s="328"/>
      <c r="C160" s="355" t="s">
        <v>783</v>
      </c>
      <c r="D160" s="303"/>
      <c r="E160" s="303"/>
      <c r="F160" s="356" t="s">
        <v>719</v>
      </c>
      <c r="G160" s="303"/>
      <c r="H160" s="355" t="s">
        <v>784</v>
      </c>
      <c r="I160" s="355" t="s">
        <v>754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785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713</v>
      </c>
      <c r="D166" s="318"/>
      <c r="E166" s="318"/>
      <c r="F166" s="318" t="s">
        <v>714</v>
      </c>
      <c r="G166" s="360"/>
      <c r="H166" s="361" t="s">
        <v>54</v>
      </c>
      <c r="I166" s="361" t="s">
        <v>57</v>
      </c>
      <c r="J166" s="318" t="s">
        <v>715</v>
      </c>
      <c r="K166" s="295"/>
    </row>
    <row r="167" s="1" customFormat="1" ht="17.25" customHeight="1">
      <c r="B167" s="296"/>
      <c r="C167" s="320" t="s">
        <v>716</v>
      </c>
      <c r="D167" s="320"/>
      <c r="E167" s="320"/>
      <c r="F167" s="321" t="s">
        <v>717</v>
      </c>
      <c r="G167" s="362"/>
      <c r="H167" s="363"/>
      <c r="I167" s="363"/>
      <c r="J167" s="320" t="s">
        <v>718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722</v>
      </c>
      <c r="D169" s="303"/>
      <c r="E169" s="303"/>
      <c r="F169" s="326" t="s">
        <v>719</v>
      </c>
      <c r="G169" s="303"/>
      <c r="H169" s="303" t="s">
        <v>759</v>
      </c>
      <c r="I169" s="303" t="s">
        <v>721</v>
      </c>
      <c r="J169" s="303">
        <v>120</v>
      </c>
      <c r="K169" s="351"/>
    </row>
    <row r="170" s="1" customFormat="1" ht="15" customHeight="1">
      <c r="B170" s="328"/>
      <c r="C170" s="303" t="s">
        <v>768</v>
      </c>
      <c r="D170" s="303"/>
      <c r="E170" s="303"/>
      <c r="F170" s="326" t="s">
        <v>719</v>
      </c>
      <c r="G170" s="303"/>
      <c r="H170" s="303" t="s">
        <v>769</v>
      </c>
      <c r="I170" s="303" t="s">
        <v>721</v>
      </c>
      <c r="J170" s="303" t="s">
        <v>770</v>
      </c>
      <c r="K170" s="351"/>
    </row>
    <row r="171" s="1" customFormat="1" ht="15" customHeight="1">
      <c r="B171" s="328"/>
      <c r="C171" s="303" t="s">
        <v>667</v>
      </c>
      <c r="D171" s="303"/>
      <c r="E171" s="303"/>
      <c r="F171" s="326" t="s">
        <v>719</v>
      </c>
      <c r="G171" s="303"/>
      <c r="H171" s="303" t="s">
        <v>786</v>
      </c>
      <c r="I171" s="303" t="s">
        <v>721</v>
      </c>
      <c r="J171" s="303" t="s">
        <v>770</v>
      </c>
      <c r="K171" s="351"/>
    </row>
    <row r="172" s="1" customFormat="1" ht="15" customHeight="1">
      <c r="B172" s="328"/>
      <c r="C172" s="303" t="s">
        <v>724</v>
      </c>
      <c r="D172" s="303"/>
      <c r="E172" s="303"/>
      <c r="F172" s="326" t="s">
        <v>725</v>
      </c>
      <c r="G172" s="303"/>
      <c r="H172" s="303" t="s">
        <v>786</v>
      </c>
      <c r="I172" s="303" t="s">
        <v>721</v>
      </c>
      <c r="J172" s="303">
        <v>50</v>
      </c>
      <c r="K172" s="351"/>
    </row>
    <row r="173" s="1" customFormat="1" ht="15" customHeight="1">
      <c r="B173" s="328"/>
      <c r="C173" s="303" t="s">
        <v>727</v>
      </c>
      <c r="D173" s="303"/>
      <c r="E173" s="303"/>
      <c r="F173" s="326" t="s">
        <v>719</v>
      </c>
      <c r="G173" s="303"/>
      <c r="H173" s="303" t="s">
        <v>786</v>
      </c>
      <c r="I173" s="303" t="s">
        <v>729</v>
      </c>
      <c r="J173" s="303"/>
      <c r="K173" s="351"/>
    </row>
    <row r="174" s="1" customFormat="1" ht="15" customHeight="1">
      <c r="B174" s="328"/>
      <c r="C174" s="303" t="s">
        <v>738</v>
      </c>
      <c r="D174" s="303"/>
      <c r="E174" s="303"/>
      <c r="F174" s="326" t="s">
        <v>725</v>
      </c>
      <c r="G174" s="303"/>
      <c r="H174" s="303" t="s">
        <v>786</v>
      </c>
      <c r="I174" s="303" t="s">
        <v>721</v>
      </c>
      <c r="J174" s="303">
        <v>50</v>
      </c>
      <c r="K174" s="351"/>
    </row>
    <row r="175" s="1" customFormat="1" ht="15" customHeight="1">
      <c r="B175" s="328"/>
      <c r="C175" s="303" t="s">
        <v>746</v>
      </c>
      <c r="D175" s="303"/>
      <c r="E175" s="303"/>
      <c r="F175" s="326" t="s">
        <v>725</v>
      </c>
      <c r="G175" s="303"/>
      <c r="H175" s="303" t="s">
        <v>786</v>
      </c>
      <c r="I175" s="303" t="s">
        <v>721</v>
      </c>
      <c r="J175" s="303">
        <v>50</v>
      </c>
      <c r="K175" s="351"/>
    </row>
    <row r="176" s="1" customFormat="1" ht="15" customHeight="1">
      <c r="B176" s="328"/>
      <c r="C176" s="303" t="s">
        <v>744</v>
      </c>
      <c r="D176" s="303"/>
      <c r="E176" s="303"/>
      <c r="F176" s="326" t="s">
        <v>725</v>
      </c>
      <c r="G176" s="303"/>
      <c r="H176" s="303" t="s">
        <v>786</v>
      </c>
      <c r="I176" s="303" t="s">
        <v>721</v>
      </c>
      <c r="J176" s="303">
        <v>50</v>
      </c>
      <c r="K176" s="351"/>
    </row>
    <row r="177" s="1" customFormat="1" ht="15" customHeight="1">
      <c r="B177" s="328"/>
      <c r="C177" s="303" t="s">
        <v>118</v>
      </c>
      <c r="D177" s="303"/>
      <c r="E177" s="303"/>
      <c r="F177" s="326" t="s">
        <v>719</v>
      </c>
      <c r="G177" s="303"/>
      <c r="H177" s="303" t="s">
        <v>787</v>
      </c>
      <c r="I177" s="303" t="s">
        <v>788</v>
      </c>
      <c r="J177" s="303"/>
      <c r="K177" s="351"/>
    </row>
    <row r="178" s="1" customFormat="1" ht="15" customHeight="1">
      <c r="B178" s="328"/>
      <c r="C178" s="303" t="s">
        <v>57</v>
      </c>
      <c r="D178" s="303"/>
      <c r="E178" s="303"/>
      <c r="F178" s="326" t="s">
        <v>719</v>
      </c>
      <c r="G178" s="303"/>
      <c r="H178" s="303" t="s">
        <v>789</v>
      </c>
      <c r="I178" s="303" t="s">
        <v>790</v>
      </c>
      <c r="J178" s="303">
        <v>1</v>
      </c>
      <c r="K178" s="351"/>
    </row>
    <row r="179" s="1" customFormat="1" ht="15" customHeight="1">
      <c r="B179" s="328"/>
      <c r="C179" s="303" t="s">
        <v>53</v>
      </c>
      <c r="D179" s="303"/>
      <c r="E179" s="303"/>
      <c r="F179" s="326" t="s">
        <v>719</v>
      </c>
      <c r="G179" s="303"/>
      <c r="H179" s="303" t="s">
        <v>791</v>
      </c>
      <c r="I179" s="303" t="s">
        <v>721</v>
      </c>
      <c r="J179" s="303">
        <v>20</v>
      </c>
      <c r="K179" s="351"/>
    </row>
    <row r="180" s="1" customFormat="1" ht="15" customHeight="1">
      <c r="B180" s="328"/>
      <c r="C180" s="303" t="s">
        <v>54</v>
      </c>
      <c r="D180" s="303"/>
      <c r="E180" s="303"/>
      <c r="F180" s="326" t="s">
        <v>719</v>
      </c>
      <c r="G180" s="303"/>
      <c r="H180" s="303" t="s">
        <v>792</v>
      </c>
      <c r="I180" s="303" t="s">
        <v>721</v>
      </c>
      <c r="J180" s="303">
        <v>255</v>
      </c>
      <c r="K180" s="351"/>
    </row>
    <row r="181" s="1" customFormat="1" ht="15" customHeight="1">
      <c r="B181" s="328"/>
      <c r="C181" s="303" t="s">
        <v>119</v>
      </c>
      <c r="D181" s="303"/>
      <c r="E181" s="303"/>
      <c r="F181" s="326" t="s">
        <v>719</v>
      </c>
      <c r="G181" s="303"/>
      <c r="H181" s="303" t="s">
        <v>683</v>
      </c>
      <c r="I181" s="303" t="s">
        <v>721</v>
      </c>
      <c r="J181" s="303">
        <v>10</v>
      </c>
      <c r="K181" s="351"/>
    </row>
    <row r="182" s="1" customFormat="1" ht="15" customHeight="1">
      <c r="B182" s="328"/>
      <c r="C182" s="303" t="s">
        <v>120</v>
      </c>
      <c r="D182" s="303"/>
      <c r="E182" s="303"/>
      <c r="F182" s="326" t="s">
        <v>719</v>
      </c>
      <c r="G182" s="303"/>
      <c r="H182" s="303" t="s">
        <v>793</v>
      </c>
      <c r="I182" s="303" t="s">
        <v>754</v>
      </c>
      <c r="J182" s="303"/>
      <c r="K182" s="351"/>
    </row>
    <row r="183" s="1" customFormat="1" ht="15" customHeight="1">
      <c r="B183" s="328"/>
      <c r="C183" s="303" t="s">
        <v>794</v>
      </c>
      <c r="D183" s="303"/>
      <c r="E183" s="303"/>
      <c r="F183" s="326" t="s">
        <v>719</v>
      </c>
      <c r="G183" s="303"/>
      <c r="H183" s="303" t="s">
        <v>795</v>
      </c>
      <c r="I183" s="303" t="s">
        <v>754</v>
      </c>
      <c r="J183" s="303"/>
      <c r="K183" s="351"/>
    </row>
    <row r="184" s="1" customFormat="1" ht="15" customHeight="1">
      <c r="B184" s="328"/>
      <c r="C184" s="303" t="s">
        <v>783</v>
      </c>
      <c r="D184" s="303"/>
      <c r="E184" s="303"/>
      <c r="F184" s="326" t="s">
        <v>719</v>
      </c>
      <c r="G184" s="303"/>
      <c r="H184" s="303" t="s">
        <v>796</v>
      </c>
      <c r="I184" s="303" t="s">
        <v>754</v>
      </c>
      <c r="J184" s="303"/>
      <c r="K184" s="351"/>
    </row>
    <row r="185" s="1" customFormat="1" ht="15" customHeight="1">
      <c r="B185" s="328"/>
      <c r="C185" s="303" t="s">
        <v>122</v>
      </c>
      <c r="D185" s="303"/>
      <c r="E185" s="303"/>
      <c r="F185" s="326" t="s">
        <v>725</v>
      </c>
      <c r="G185" s="303"/>
      <c r="H185" s="303" t="s">
        <v>797</v>
      </c>
      <c r="I185" s="303" t="s">
        <v>721</v>
      </c>
      <c r="J185" s="303">
        <v>50</v>
      </c>
      <c r="K185" s="351"/>
    </row>
    <row r="186" s="1" customFormat="1" ht="15" customHeight="1">
      <c r="B186" s="328"/>
      <c r="C186" s="303" t="s">
        <v>798</v>
      </c>
      <c r="D186" s="303"/>
      <c r="E186" s="303"/>
      <c r="F186" s="326" t="s">
        <v>725</v>
      </c>
      <c r="G186" s="303"/>
      <c r="H186" s="303" t="s">
        <v>799</v>
      </c>
      <c r="I186" s="303" t="s">
        <v>800</v>
      </c>
      <c r="J186" s="303"/>
      <c r="K186" s="351"/>
    </row>
    <row r="187" s="1" customFormat="1" ht="15" customHeight="1">
      <c r="B187" s="328"/>
      <c r="C187" s="303" t="s">
        <v>801</v>
      </c>
      <c r="D187" s="303"/>
      <c r="E187" s="303"/>
      <c r="F187" s="326" t="s">
        <v>725</v>
      </c>
      <c r="G187" s="303"/>
      <c r="H187" s="303" t="s">
        <v>802</v>
      </c>
      <c r="I187" s="303" t="s">
        <v>800</v>
      </c>
      <c r="J187" s="303"/>
      <c r="K187" s="351"/>
    </row>
    <row r="188" s="1" customFormat="1" ht="15" customHeight="1">
      <c r="B188" s="328"/>
      <c r="C188" s="303" t="s">
        <v>803</v>
      </c>
      <c r="D188" s="303"/>
      <c r="E188" s="303"/>
      <c r="F188" s="326" t="s">
        <v>725</v>
      </c>
      <c r="G188" s="303"/>
      <c r="H188" s="303" t="s">
        <v>804</v>
      </c>
      <c r="I188" s="303" t="s">
        <v>800</v>
      </c>
      <c r="J188" s="303"/>
      <c r="K188" s="351"/>
    </row>
    <row r="189" s="1" customFormat="1" ht="15" customHeight="1">
      <c r="B189" s="328"/>
      <c r="C189" s="364" t="s">
        <v>805</v>
      </c>
      <c r="D189" s="303"/>
      <c r="E189" s="303"/>
      <c r="F189" s="326" t="s">
        <v>725</v>
      </c>
      <c r="G189" s="303"/>
      <c r="H189" s="303" t="s">
        <v>806</v>
      </c>
      <c r="I189" s="303" t="s">
        <v>807</v>
      </c>
      <c r="J189" s="365" t="s">
        <v>808</v>
      </c>
      <c r="K189" s="351"/>
    </row>
    <row r="190" s="18" customFormat="1" ht="15" customHeight="1">
      <c r="B190" s="366"/>
      <c r="C190" s="367" t="s">
        <v>809</v>
      </c>
      <c r="D190" s="368"/>
      <c r="E190" s="368"/>
      <c r="F190" s="369" t="s">
        <v>725</v>
      </c>
      <c r="G190" s="368"/>
      <c r="H190" s="368" t="s">
        <v>810</v>
      </c>
      <c r="I190" s="368" t="s">
        <v>807</v>
      </c>
      <c r="J190" s="370" t="s">
        <v>808</v>
      </c>
      <c r="K190" s="371"/>
    </row>
    <row r="191" s="1" customFormat="1" ht="15" customHeight="1">
      <c r="B191" s="328"/>
      <c r="C191" s="364" t="s">
        <v>42</v>
      </c>
      <c r="D191" s="303"/>
      <c r="E191" s="303"/>
      <c r="F191" s="326" t="s">
        <v>719</v>
      </c>
      <c r="G191" s="303"/>
      <c r="H191" s="300" t="s">
        <v>811</v>
      </c>
      <c r="I191" s="303" t="s">
        <v>812</v>
      </c>
      <c r="J191" s="303"/>
      <c r="K191" s="351"/>
    </row>
    <row r="192" s="1" customFormat="1" ht="15" customHeight="1">
      <c r="B192" s="328"/>
      <c r="C192" s="364" t="s">
        <v>813</v>
      </c>
      <c r="D192" s="303"/>
      <c r="E192" s="303"/>
      <c r="F192" s="326" t="s">
        <v>719</v>
      </c>
      <c r="G192" s="303"/>
      <c r="H192" s="303" t="s">
        <v>814</v>
      </c>
      <c r="I192" s="303" t="s">
        <v>754</v>
      </c>
      <c r="J192" s="303"/>
      <c r="K192" s="351"/>
    </row>
    <row r="193" s="1" customFormat="1" ht="15" customHeight="1">
      <c r="B193" s="328"/>
      <c r="C193" s="364" t="s">
        <v>815</v>
      </c>
      <c r="D193" s="303"/>
      <c r="E193" s="303"/>
      <c r="F193" s="326" t="s">
        <v>719</v>
      </c>
      <c r="G193" s="303"/>
      <c r="H193" s="303" t="s">
        <v>816</v>
      </c>
      <c r="I193" s="303" t="s">
        <v>754</v>
      </c>
      <c r="J193" s="303"/>
      <c r="K193" s="351"/>
    </row>
    <row r="194" s="1" customFormat="1" ht="15" customHeight="1">
      <c r="B194" s="328"/>
      <c r="C194" s="364" t="s">
        <v>817</v>
      </c>
      <c r="D194" s="303"/>
      <c r="E194" s="303"/>
      <c r="F194" s="326" t="s">
        <v>725</v>
      </c>
      <c r="G194" s="303"/>
      <c r="H194" s="303" t="s">
        <v>818</v>
      </c>
      <c r="I194" s="303" t="s">
        <v>754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819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820</v>
      </c>
      <c r="D201" s="373"/>
      <c r="E201" s="373"/>
      <c r="F201" s="373" t="s">
        <v>821</v>
      </c>
      <c r="G201" s="374"/>
      <c r="H201" s="373" t="s">
        <v>822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812</v>
      </c>
      <c r="D203" s="303"/>
      <c r="E203" s="303"/>
      <c r="F203" s="326" t="s">
        <v>43</v>
      </c>
      <c r="G203" s="303"/>
      <c r="H203" s="303" t="s">
        <v>823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44</v>
      </c>
      <c r="G204" s="303"/>
      <c r="H204" s="303" t="s">
        <v>824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47</v>
      </c>
      <c r="G205" s="303"/>
      <c r="H205" s="303" t="s">
        <v>825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45</v>
      </c>
      <c r="G206" s="303"/>
      <c r="H206" s="303" t="s">
        <v>826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46</v>
      </c>
      <c r="G207" s="303"/>
      <c r="H207" s="303" t="s">
        <v>827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766</v>
      </c>
      <c r="D209" s="303"/>
      <c r="E209" s="303"/>
      <c r="F209" s="326" t="s">
        <v>79</v>
      </c>
      <c r="G209" s="303"/>
      <c r="H209" s="303" t="s">
        <v>828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662</v>
      </c>
      <c r="G210" s="303"/>
      <c r="H210" s="303" t="s">
        <v>663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660</v>
      </c>
      <c r="G211" s="303"/>
      <c r="H211" s="303" t="s">
        <v>829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86</v>
      </c>
      <c r="G212" s="364"/>
      <c r="H212" s="355" t="s">
        <v>664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665</v>
      </c>
      <c r="G213" s="364"/>
      <c r="H213" s="355" t="s">
        <v>830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790</v>
      </c>
      <c r="D215" s="303"/>
      <c r="E215" s="303"/>
      <c r="F215" s="326">
        <v>1</v>
      </c>
      <c r="G215" s="364"/>
      <c r="H215" s="355" t="s">
        <v>831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832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833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834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2025-02-17T12:07:08Z</dcterms:created>
  <dcterms:modified xsi:type="dcterms:W3CDTF">2025-02-17T12:07:15Z</dcterms:modified>
</cp:coreProperties>
</file>